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xlnm.Print_Area" localSheetId="0">Лист1!$A$1:$I$131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0" i="1"/>
  <c r="G120"/>
  <c r="F120"/>
  <c r="I119"/>
  <c r="I118"/>
  <c r="I117"/>
  <c r="I120" s="1"/>
  <c r="H111"/>
  <c r="G111"/>
  <c r="F111"/>
  <c r="D111"/>
  <c r="D121" s="1"/>
  <c r="I110"/>
  <c r="I109"/>
  <c r="I108"/>
  <c r="I106"/>
  <c r="I111" s="1"/>
  <c r="G104"/>
  <c r="D104"/>
  <c r="H103"/>
  <c r="G103"/>
  <c r="F103"/>
  <c r="D103"/>
  <c r="I102"/>
  <c r="I101"/>
  <c r="I100"/>
  <c r="I97"/>
  <c r="I103" s="1"/>
  <c r="I94"/>
  <c r="H94"/>
  <c r="H104" s="1"/>
  <c r="F94"/>
  <c r="F104" s="1"/>
  <c r="D94"/>
  <c r="I93"/>
  <c r="I92"/>
  <c r="I91"/>
  <c r="F87"/>
  <c r="D87"/>
  <c r="H86"/>
  <c r="G86"/>
  <c r="F86"/>
  <c r="D86"/>
  <c r="I85"/>
  <c r="I84"/>
  <c r="I82"/>
  <c r="I86" s="1"/>
  <c r="I81"/>
  <c r="I80"/>
  <c r="H78"/>
  <c r="H87" s="1"/>
  <c r="G78"/>
  <c r="G87" s="1"/>
  <c r="F78"/>
  <c r="D78"/>
  <c r="I77"/>
  <c r="I76"/>
  <c r="I75"/>
  <c r="I74"/>
  <c r="I73"/>
  <c r="I78" s="1"/>
  <c r="I87" s="1"/>
  <c r="G71"/>
  <c r="D71"/>
  <c r="H70"/>
  <c r="H71" s="1"/>
  <c r="G70"/>
  <c r="F70"/>
  <c r="F71" s="1"/>
  <c r="D70"/>
  <c r="I69"/>
  <c r="I68"/>
  <c r="I67"/>
  <c r="I66"/>
  <c r="I65"/>
  <c r="I70" s="1"/>
  <c r="H62"/>
  <c r="G62"/>
  <c r="F62"/>
  <c r="D62"/>
  <c r="I61"/>
  <c r="I60"/>
  <c r="I59"/>
  <c r="I58"/>
  <c r="I62" s="1"/>
  <c r="D55"/>
  <c r="H54"/>
  <c r="H55" s="1"/>
  <c r="G54"/>
  <c r="F54"/>
  <c r="F55" s="1"/>
  <c r="D54"/>
  <c r="I53"/>
  <c r="I52"/>
  <c r="I54" s="1"/>
  <c r="I55" s="1"/>
  <c r="I51"/>
  <c r="I50"/>
  <c r="G46"/>
  <c r="G55" s="1"/>
  <c r="F46"/>
  <c r="I45"/>
  <c r="I44"/>
  <c r="I43"/>
  <c r="I41"/>
  <c r="H41"/>
  <c r="H46" s="1"/>
  <c r="I46" s="1"/>
  <c r="G41"/>
  <c r="F41"/>
  <c r="H39"/>
  <c r="F39"/>
  <c r="D39"/>
  <c r="H38"/>
  <c r="G38"/>
  <c r="G39" s="1"/>
  <c r="F38"/>
  <c r="D38"/>
  <c r="I37"/>
  <c r="I36"/>
  <c r="I35"/>
  <c r="I32"/>
  <c r="I31"/>
  <c r="I38" s="1"/>
  <c r="I29"/>
  <c r="I39" s="1"/>
  <c r="H29"/>
  <c r="F29"/>
  <c r="D29"/>
  <c r="D122" s="1"/>
  <c r="I28"/>
  <c r="I27"/>
  <c r="I26"/>
  <c r="I25"/>
  <c r="I24"/>
  <c r="H22"/>
  <c r="F22"/>
  <c r="D22"/>
  <c r="H21"/>
  <c r="H123" s="1"/>
  <c r="H127" s="1"/>
  <c r="G21"/>
  <c r="G22" s="1"/>
  <c r="F21"/>
  <c r="F123" s="1"/>
  <c r="F127" s="1"/>
  <c r="D21"/>
  <c r="D123" s="1"/>
  <c r="I20"/>
  <c r="I19"/>
  <c r="I18"/>
  <c r="I17"/>
  <c r="I16"/>
  <c r="I21" s="1"/>
  <c r="I13"/>
  <c r="H13"/>
  <c r="H122" s="1"/>
  <c r="G13"/>
  <c r="G122" s="1"/>
  <c r="F13"/>
  <c r="F122" s="1"/>
  <c r="I12"/>
  <c r="I11"/>
  <c r="I10"/>
  <c r="I9"/>
  <c r="I8"/>
  <c r="D124" l="1"/>
  <c r="F124"/>
  <c r="F128" s="1"/>
  <c r="F126"/>
  <c r="H124"/>
  <c r="H128" s="1"/>
  <c r="H126"/>
  <c r="F121"/>
  <c r="G124"/>
  <c r="G128" s="1"/>
  <c r="G126"/>
  <c r="I122"/>
  <c r="I71"/>
  <c r="G121"/>
  <c r="I123"/>
  <c r="I127" s="1"/>
  <c r="I22"/>
  <c r="I104"/>
  <c r="I121" s="1"/>
  <c r="H121"/>
  <c r="G123"/>
  <c r="G127" s="1"/>
  <c r="I124" l="1"/>
  <c r="I128" s="1"/>
  <c r="I126"/>
</calcChain>
</file>

<file path=xl/sharedStrings.xml><?xml version="1.0" encoding="utf-8"?>
<sst xmlns="http://schemas.openxmlformats.org/spreadsheetml/2006/main" count="166" uniqueCount="93">
  <si>
    <t xml:space="preserve">   Утверждаю:  </t>
  </si>
  <si>
    <t>"__20____" ___марта____________ 2026г.</t>
  </si>
  <si>
    <t>№ п/п</t>
  </si>
  <si>
    <t>№ рецепт</t>
  </si>
  <si>
    <t>Наименование блюд</t>
  </si>
  <si>
    <t>Выход, г</t>
  </si>
  <si>
    <t>Цены, руб</t>
  </si>
  <si>
    <t>Белки,г</t>
  </si>
  <si>
    <t>Жиры,  г</t>
  </si>
  <si>
    <t>Углеводы, г</t>
  </si>
  <si>
    <t>Калорийность, ккал</t>
  </si>
  <si>
    <t>День 1.</t>
  </si>
  <si>
    <t xml:space="preserve"> Завтрак</t>
  </si>
  <si>
    <t>Масло сливочное</t>
  </si>
  <si>
    <t>Каша рисовая молочная с сахаром и маслом сливочным</t>
  </si>
  <si>
    <t>200/10/10</t>
  </si>
  <si>
    <t>Чай с сахаром и лимоном</t>
  </si>
  <si>
    <t>200/10/7</t>
  </si>
  <si>
    <t>Хлеб пшеничный</t>
  </si>
  <si>
    <t>Фрукт по сезону (яблоко)</t>
  </si>
  <si>
    <t xml:space="preserve">                                   Итого:</t>
  </si>
  <si>
    <t>Обед</t>
  </si>
  <si>
    <t>Винегрет овощной</t>
  </si>
  <si>
    <t>Борщ из свежей капусты, картофелем, сметаной  и зеленью</t>
  </si>
  <si>
    <t>200/5</t>
  </si>
  <si>
    <t>293/309</t>
  </si>
  <si>
    <t>Куры запеченные с макаронами отварными  и маслом сливочным</t>
  </si>
  <si>
    <t>90/150/5</t>
  </si>
  <si>
    <t>Компот из свежих яблок</t>
  </si>
  <si>
    <t>Хлеб ржаной-пшеничный</t>
  </si>
  <si>
    <t xml:space="preserve">                                  Итого:</t>
  </si>
  <si>
    <t>Всего за день:</t>
  </si>
  <si>
    <t>День 2.</t>
  </si>
  <si>
    <t>Ветчина</t>
  </si>
  <si>
    <t>Каша молочная пшеничная с маслом сливочным и сахаром</t>
  </si>
  <si>
    <t>150/5/5</t>
  </si>
  <si>
    <t>Какао на молоке</t>
  </si>
  <si>
    <t>Салат витаминный с зеленью (2 вариант)</t>
  </si>
  <si>
    <t>Суп картофельный  с фасолью,зеленью</t>
  </si>
  <si>
    <t>Пельмени мясные отварные с маслом сливочным, 200/5</t>
  </si>
  <si>
    <t>Компот из вишни свежемороженной</t>
  </si>
  <si>
    <t>Булочка сдобная "Плюшка"</t>
  </si>
  <si>
    <t xml:space="preserve">                           Итого:</t>
  </si>
  <si>
    <t>День 3.</t>
  </si>
  <si>
    <t>Омлет натуральный с икрой кабачковой (110/40)</t>
  </si>
  <si>
    <t xml:space="preserve">Сосиски  отварные </t>
  </si>
  <si>
    <t>Чай с сахаром</t>
  </si>
  <si>
    <t>200/10</t>
  </si>
  <si>
    <t>Салат  из свежих помидоров  и огурцов</t>
  </si>
  <si>
    <t>Суп картофельный с бобовыми (горохом)</t>
  </si>
  <si>
    <t>Плов из курицы</t>
  </si>
  <si>
    <t>Компот из сухофруктов</t>
  </si>
  <si>
    <t>День 4.</t>
  </si>
  <si>
    <t>Сыр полутвердый</t>
  </si>
  <si>
    <t>Каша молочная гречневая с маслом сливочным и сахаром</t>
  </si>
  <si>
    <t>Салат из белокочанной капусты, яйца, зеленого горошка с зеленью</t>
  </si>
  <si>
    <t>Суп картофельный  с рисом и сметаной</t>
  </si>
  <si>
    <t>230/312</t>
  </si>
  <si>
    <t>Рыба запеченная с картофельным пюре и маслом сливочным</t>
  </si>
  <si>
    <t>День 5.</t>
  </si>
  <si>
    <t>,</t>
  </si>
  <si>
    <t>Каша молочная рисовая с маслом сливочным и сахаром</t>
  </si>
  <si>
    <t>Икра свекольная</t>
  </si>
  <si>
    <t>290/302</t>
  </si>
  <si>
    <t>Котлеты из говядины с  макаронами отварными и маслом сливочным</t>
  </si>
  <si>
    <t>День 6.</t>
  </si>
  <si>
    <t>Сыр сливочный</t>
  </si>
  <si>
    <t>Каша вязкая молочная из овсяных хлопьев с ягодами</t>
  </si>
  <si>
    <t>Итого:</t>
  </si>
  <si>
    <t>Салат из белокочанной капусты с зеленью</t>
  </si>
  <si>
    <t xml:space="preserve">Суп картофельный  с фасолью </t>
  </si>
  <si>
    <t>Наггетсы из курицы</t>
  </si>
  <si>
    <t>Картофель по- деревенски</t>
  </si>
  <si>
    <t>День 7.</t>
  </si>
  <si>
    <t>Запеканка из творога с молоком сгущенным (130/30)</t>
  </si>
  <si>
    <t>Салат из ветчины, картофеля,кукурузы с зеленью</t>
  </si>
  <si>
    <t>Суп картофельный с макаронными изделиями</t>
  </si>
  <si>
    <t>Тефтели из говядины с соусом красным основным</t>
  </si>
  <si>
    <t>90/30</t>
  </si>
  <si>
    <t xml:space="preserve">Каша гречневая рассыпчатая </t>
  </si>
  <si>
    <t xml:space="preserve">                  Всего за день:</t>
  </si>
  <si>
    <t>Среднее за завтрак</t>
  </si>
  <si>
    <t>Среднее за обед</t>
  </si>
  <si>
    <t>Среднее за рацион</t>
  </si>
  <si>
    <t>100% норма СанПиН 2.3./2.4.3590-20</t>
  </si>
  <si>
    <t>% выполнения нормы СанПиН за завтрак</t>
  </si>
  <si>
    <t>% выполнения нормы СанПиН за обед</t>
  </si>
  <si>
    <t>% выполнения нормы СанПиН за рацион</t>
  </si>
  <si>
    <t>Примечание:</t>
  </si>
  <si>
    <t>Фрукты включены в меню по весу нетто.</t>
  </si>
  <si>
    <t>Расчет сырья, выхода блюд произведен по Сборнику рецептур на продукцию для обучающихся во всех образовательных учреждениях, М., 2017</t>
  </si>
  <si>
    <t>ё</t>
  </si>
  <si>
    <t xml:space="preserve">Примерное 7-дневное меню комплексных завтраков и обедов  на весенние  лагеря  учащихся  ( 7-14 лет) при МБОУ СОШ  Ирафского района на 2026 г.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</si>
</sst>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24">
    <font>
      <sz val="8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u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color rgb="FF000000"/>
      <name val="Arial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9" fontId="13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8" borderId="0"/>
    <xf numFmtId="0" fontId="11" fillId="8" borderId="1"/>
    <xf numFmtId="0" fontId="12" fillId="0" borderId="0"/>
    <xf numFmtId="0" fontId="23" fillId="0" borderId="0"/>
    <xf numFmtId="0" fontId="23" fillId="0" borderId="0"/>
    <xf numFmtId="0" fontId="3" fillId="0" borderId="0"/>
    <xf numFmtId="0" fontId="13" fillId="0" borderId="0">
      <alignment horizontal="left" vertical="top"/>
    </xf>
    <xf numFmtId="0" fontId="13" fillId="0" borderId="0"/>
    <xf numFmtId="0" fontId="14" fillId="0" borderId="0"/>
    <xf numFmtId="0" fontId="14" fillId="0" borderId="0"/>
  </cellStyleXfs>
  <cellXfs count="123">
    <xf numFmtId="0" fontId="0" fillId="0" borderId="0" xfId="0"/>
    <xf numFmtId="0" fontId="15" fillId="0" borderId="0" xfId="0" applyFont="1" applyAlignment="1">
      <alignment vertical="top"/>
    </xf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7" fillId="0" borderId="0" xfId="0" applyFont="1"/>
    <xf numFmtId="0" fontId="18" fillId="0" borderId="0" xfId="20" applyFont="1" applyAlignment="1">
      <alignment horizontal="left" vertical="top" wrapText="1"/>
    </xf>
    <xf numFmtId="0" fontId="18" fillId="0" borderId="0" xfId="20" applyFont="1" applyAlignment="1">
      <alignment horizontal="left" vertical="center" wrapText="1"/>
    </xf>
    <xf numFmtId="0" fontId="18" fillId="0" borderId="0" xfId="20" applyFont="1" applyAlignment="1">
      <alignment horizontal="center" vertical="center" wrapText="1"/>
    </xf>
    <xf numFmtId="0" fontId="19" fillId="0" borderId="0" xfId="20" applyFont="1" applyAlignment="1">
      <alignment horizontal="right" vertical="center" wrapText="1"/>
    </xf>
    <xf numFmtId="0" fontId="18" fillId="0" borderId="0" xfId="20" applyFont="1" applyAlignment="1">
      <alignment vertical="top" wrapText="1"/>
    </xf>
    <xf numFmtId="0" fontId="18" fillId="0" borderId="5" xfId="20" applyFont="1" applyBorder="1" applyAlignment="1">
      <alignment vertical="top" wrapText="1"/>
    </xf>
    <xf numFmtId="0" fontId="18" fillId="0" borderId="5" xfId="20" applyFont="1" applyBorder="1" applyAlignment="1">
      <alignment horizontal="center" vertical="center" wrapText="1"/>
    </xf>
    <xf numFmtId="0" fontId="18" fillId="0" borderId="5" xfId="20" applyFont="1" applyBorder="1" applyAlignment="1">
      <alignment horizontal="center" vertical="center"/>
    </xf>
    <xf numFmtId="0" fontId="18" fillId="0" borderId="7" xfId="20" applyFont="1" applyBorder="1" applyAlignment="1">
      <alignment vertical="center" wrapText="1"/>
    </xf>
    <xf numFmtId="0" fontId="15" fillId="0" borderId="5" xfId="20" applyFont="1" applyBorder="1" applyAlignment="1">
      <alignment horizontal="center" vertical="center"/>
    </xf>
    <xf numFmtId="2" fontId="15" fillId="0" borderId="5" xfId="20" applyNumberFormat="1" applyFont="1" applyBorder="1" applyAlignment="1">
      <alignment horizontal="center" vertical="center"/>
    </xf>
    <xf numFmtId="49" fontId="15" fillId="0" borderId="7" xfId="20" applyNumberFormat="1" applyFont="1" applyBorder="1" applyAlignment="1">
      <alignment vertical="center" wrapText="1"/>
    </xf>
    <xf numFmtId="2" fontId="15" fillId="0" borderId="5" xfId="20" applyNumberFormat="1" applyFont="1" applyBorder="1" applyAlignment="1">
      <alignment horizontal="center" vertical="center" wrapText="1"/>
    </xf>
    <xf numFmtId="0" fontId="15" fillId="0" borderId="7" xfId="20" applyFont="1" applyBorder="1" applyAlignment="1">
      <alignment vertical="center" wrapText="1"/>
    </xf>
    <xf numFmtId="0" fontId="15" fillId="0" borderId="5" xfId="20" applyFont="1" applyBorder="1" applyAlignment="1">
      <alignment horizontal="center" vertical="center" wrapText="1"/>
    </xf>
    <xf numFmtId="0" fontId="20" fillId="0" borderId="8" xfId="20" applyFont="1" applyBorder="1" applyAlignment="1" applyProtection="1">
      <alignment horizontal="left" vertical="center" wrapText="1"/>
    </xf>
    <xf numFmtId="0" fontId="18" fillId="0" borderId="5" xfId="20" applyFont="1" applyBorder="1" applyAlignment="1">
      <alignment vertical="center" wrapText="1"/>
    </xf>
    <xf numFmtId="0" fontId="18" fillId="0" borderId="7" xfId="20" applyFont="1" applyBorder="1" applyAlignment="1">
      <alignment horizontal="right" vertical="center" wrapText="1"/>
    </xf>
    <xf numFmtId="2" fontId="18" fillId="0" borderId="5" xfId="20" applyNumberFormat="1" applyFont="1" applyBorder="1" applyAlignment="1">
      <alignment horizontal="center" vertical="center"/>
    </xf>
    <xf numFmtId="2" fontId="18" fillId="0" borderId="5" xfId="20" applyNumberFormat="1" applyFont="1" applyBorder="1" applyAlignment="1">
      <alignment horizontal="center" vertical="center" wrapText="1"/>
    </xf>
    <xf numFmtId="0" fontId="19" fillId="0" borderId="0" xfId="0" applyFont="1"/>
    <xf numFmtId="0" fontId="18" fillId="0" borderId="7" xfId="20" applyFont="1" applyBorder="1" applyAlignment="1">
      <alignment vertical="center"/>
    </xf>
    <xf numFmtId="1" fontId="15" fillId="9" borderId="8" xfId="19" applyNumberFormat="1" applyFont="1" applyFill="1" applyBorder="1" applyAlignment="1" applyProtection="1">
      <alignment horizontal="center" vertical="center"/>
    </xf>
    <xf numFmtId="0" fontId="15" fillId="9" borderId="8" xfId="19" applyFont="1" applyFill="1" applyBorder="1" applyAlignment="1" applyProtection="1">
      <alignment horizontal="left" vertical="center" wrapText="1"/>
    </xf>
    <xf numFmtId="0" fontId="15" fillId="9" borderId="8" xfId="0" applyFont="1" applyFill="1" applyBorder="1" applyAlignment="1">
      <alignment horizontal="center" vertical="center"/>
    </xf>
    <xf numFmtId="2" fontId="15" fillId="9" borderId="8" xfId="19" applyNumberFormat="1" applyFont="1" applyFill="1" applyBorder="1" applyAlignment="1" applyProtection="1">
      <alignment horizontal="center" vertical="center"/>
    </xf>
    <xf numFmtId="0" fontId="15" fillId="0" borderId="7" xfId="20" applyFont="1" applyBorder="1" applyAlignment="1">
      <alignment horizontal="left" vertical="center" wrapText="1"/>
    </xf>
    <xf numFmtId="0" fontId="16" fillId="0" borderId="0" xfId="20" applyFont="1" applyAlignment="1">
      <alignment vertical="center"/>
    </xf>
    <xf numFmtId="0" fontId="19" fillId="0" borderId="0" xfId="20" applyFont="1" applyAlignment="1">
      <alignment vertical="center"/>
    </xf>
    <xf numFmtId="0" fontId="18" fillId="0" borderId="5" xfId="20" applyFont="1" applyBorder="1" applyAlignment="1">
      <alignment horizontal="right" vertical="center" wrapText="1"/>
    </xf>
    <xf numFmtId="164" fontId="18" fillId="0" borderId="5" xfId="20" applyNumberFormat="1" applyFont="1" applyBorder="1" applyAlignment="1">
      <alignment horizontal="center" vertical="center"/>
    </xf>
    <xf numFmtId="1" fontId="18" fillId="0" borderId="8" xfId="20" applyNumberFormat="1" applyFont="1" applyBorder="1" applyAlignment="1">
      <alignment horizontal="center" vertical="center"/>
    </xf>
    <xf numFmtId="0" fontId="15" fillId="0" borderId="8" xfId="20" applyFont="1" applyBorder="1" applyAlignment="1">
      <alignment horizontal="left" vertical="center" wrapText="1"/>
    </xf>
    <xf numFmtId="1" fontId="15" fillId="0" borderId="8" xfId="20" applyNumberFormat="1" applyFont="1" applyBorder="1" applyAlignment="1">
      <alignment horizontal="center" vertical="center"/>
    </xf>
    <xf numFmtId="2" fontId="15" fillId="0" borderId="8" xfId="20" applyNumberFormat="1" applyFont="1" applyBorder="1" applyAlignment="1">
      <alignment horizontal="center" vertical="center"/>
    </xf>
    <xf numFmtId="2" fontId="15" fillId="0" borderId="8" xfId="20" applyNumberFormat="1" applyFont="1" applyBorder="1" applyAlignment="1">
      <alignment horizontal="center" vertical="center" wrapText="1"/>
    </xf>
    <xf numFmtId="1" fontId="18" fillId="0" borderId="5" xfId="19" applyNumberFormat="1" applyFont="1" applyBorder="1" applyAlignment="1">
      <alignment horizontal="center" vertical="center"/>
    </xf>
    <xf numFmtId="0" fontId="15" fillId="0" borderId="7" xfId="19" applyFont="1" applyBorder="1" applyAlignment="1">
      <alignment horizontal="left" vertical="center" wrapText="1"/>
    </xf>
    <xf numFmtId="1" fontId="15" fillId="0" borderId="5" xfId="19" applyNumberFormat="1" applyFont="1" applyBorder="1" applyAlignment="1">
      <alignment horizontal="center" vertical="center"/>
    </xf>
    <xf numFmtId="164" fontId="15" fillId="0" borderId="5" xfId="19" applyNumberFormat="1" applyFont="1" applyBorder="1" applyAlignment="1">
      <alignment horizontal="center" vertical="center"/>
    </xf>
    <xf numFmtId="2" fontId="15" fillId="0" borderId="5" xfId="19" applyNumberFormat="1" applyFont="1" applyBorder="1" applyAlignment="1">
      <alignment horizontal="center" vertical="center"/>
    </xf>
    <xf numFmtId="0" fontId="15" fillId="0" borderId="7" xfId="19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7" xfId="20" applyFont="1" applyBorder="1" applyAlignment="1">
      <alignment vertical="center" wrapText="1"/>
    </xf>
    <xf numFmtId="0" fontId="18" fillId="9" borderId="8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vertical="center" wrapText="1"/>
    </xf>
    <xf numFmtId="0" fontId="21" fillId="9" borderId="8" xfId="0" applyFont="1" applyFill="1" applyBorder="1" applyAlignment="1">
      <alignment horizontal="center" vertical="center"/>
    </xf>
    <xf numFmtId="2" fontId="21" fillId="9" borderId="8" xfId="0" applyNumberFormat="1" applyFont="1" applyFill="1" applyBorder="1" applyAlignment="1">
      <alignment horizontal="center" vertical="center"/>
    </xf>
    <xf numFmtId="2" fontId="15" fillId="9" borderId="8" xfId="0" applyNumberFormat="1" applyFont="1" applyFill="1" applyBorder="1" applyAlignment="1">
      <alignment horizontal="center" vertical="center" wrapText="1"/>
    </xf>
    <xf numFmtId="2" fontId="16" fillId="0" borderId="0" xfId="2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" fontId="15" fillId="9" borderId="8" xfId="22" applyNumberFormat="1" applyFont="1" applyFill="1" applyBorder="1" applyAlignment="1" applyProtection="1">
      <alignment horizontal="center" vertical="top" wrapText="1"/>
    </xf>
    <xf numFmtId="0" fontId="15" fillId="9" borderId="8" xfId="22" applyFont="1" applyFill="1" applyBorder="1" applyAlignment="1" applyProtection="1">
      <alignment vertical="top" wrapText="1"/>
    </xf>
    <xf numFmtId="0" fontId="15" fillId="9" borderId="8" xfId="0" applyFont="1" applyFill="1" applyBorder="1" applyAlignment="1">
      <alignment horizontal="center" wrapText="1"/>
    </xf>
    <xf numFmtId="2" fontId="15" fillId="9" borderId="8" xfId="22" applyNumberFormat="1" applyFont="1" applyFill="1" applyBorder="1" applyAlignment="1" applyProtection="1">
      <alignment horizontal="center" vertical="top" wrapText="1"/>
    </xf>
    <xf numFmtId="0" fontId="15" fillId="9" borderId="8" xfId="20" applyFont="1" applyFill="1" applyBorder="1" applyAlignment="1" applyProtection="1">
      <alignment horizontal="left" vertical="center" wrapText="1"/>
    </xf>
    <xf numFmtId="1" fontId="15" fillId="0" borderId="8" xfId="20" applyNumberFormat="1" applyFont="1" applyBorder="1" applyAlignment="1" applyProtection="1">
      <alignment horizontal="center" vertical="center"/>
    </xf>
    <xf numFmtId="0" fontId="15" fillId="0" borderId="8" xfId="0" applyFont="1" applyBorder="1" applyAlignment="1">
      <alignment horizontal="center" vertical="center"/>
    </xf>
    <xf numFmtId="2" fontId="15" fillId="0" borderId="8" xfId="20" applyNumberFormat="1" applyFont="1" applyBorder="1" applyAlignment="1" applyProtection="1">
      <alignment horizontal="center" vertical="center"/>
    </xf>
    <xf numFmtId="164" fontId="15" fillId="0" borderId="8" xfId="20" applyNumberFormat="1" applyFont="1" applyBorder="1" applyAlignment="1" applyProtection="1">
      <alignment horizontal="center" vertical="center"/>
    </xf>
    <xf numFmtId="1" fontId="18" fillId="9" borderId="8" xfId="19" applyNumberFormat="1" applyFont="1" applyFill="1" applyBorder="1" applyAlignment="1" applyProtection="1">
      <alignment horizontal="center" vertical="center"/>
    </xf>
    <xf numFmtId="2" fontId="15" fillId="9" borderId="8" xfId="20" applyNumberFormat="1" applyFont="1" applyFill="1" applyBorder="1" applyAlignment="1" applyProtection="1">
      <alignment horizontal="center" vertical="center"/>
    </xf>
    <xf numFmtId="1" fontId="22" fillId="0" borderId="8" xfId="19" applyNumberFormat="1" applyFont="1" applyBorder="1" applyAlignment="1" applyProtection="1">
      <alignment horizontal="center" vertical="center"/>
    </xf>
    <xf numFmtId="0" fontId="20" fillId="0" borderId="8" xfId="19" applyFont="1" applyBorder="1" applyAlignment="1" applyProtection="1">
      <alignment horizontal="left" vertical="center" wrapText="1"/>
    </xf>
    <xf numFmtId="1" fontId="20" fillId="0" borderId="8" xfId="19" applyNumberFormat="1" applyFont="1" applyBorder="1" applyAlignment="1" applyProtection="1">
      <alignment horizontal="center" vertical="center"/>
    </xf>
    <xf numFmtId="164" fontId="20" fillId="0" borderId="8" xfId="19" applyNumberFormat="1" applyFont="1" applyBorder="1" applyAlignment="1" applyProtection="1">
      <alignment horizontal="center" vertical="center"/>
    </xf>
    <xf numFmtId="2" fontId="20" fillId="0" borderId="8" xfId="19" applyNumberFormat="1" applyFont="1" applyBorder="1" applyAlignment="1" applyProtection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1" fontId="15" fillId="0" borderId="8" xfId="20" applyNumberFormat="1" applyFont="1" applyBorder="1" applyAlignment="1" applyProtection="1">
      <alignment horizontal="center" vertical="center" wrapText="1"/>
    </xf>
    <xf numFmtId="0" fontId="15" fillId="0" borderId="8" xfId="20" applyFont="1" applyBorder="1" applyAlignment="1" applyProtection="1">
      <alignment horizontal="left" vertical="center" wrapText="1"/>
    </xf>
    <xf numFmtId="0" fontId="15" fillId="0" borderId="8" xfId="0" applyFont="1" applyBorder="1" applyAlignment="1">
      <alignment horizontal="center" wrapText="1"/>
    </xf>
    <xf numFmtId="164" fontId="15" fillId="0" borderId="8" xfId="20" applyNumberFormat="1" applyFont="1" applyBorder="1" applyAlignment="1" applyProtection="1">
      <alignment horizontal="center" vertical="center" wrapText="1"/>
    </xf>
    <xf numFmtId="2" fontId="15" fillId="0" borderId="8" xfId="20" applyNumberFormat="1" applyFont="1" applyBorder="1" applyAlignment="1" applyProtection="1">
      <alignment horizontal="center" vertical="center" wrapText="1"/>
    </xf>
    <xf numFmtId="0" fontId="15" fillId="0" borderId="8" xfId="20" applyFont="1" applyBorder="1" applyAlignment="1" applyProtection="1">
      <alignment horizontal="center" vertical="center" wrapText="1"/>
    </xf>
    <xf numFmtId="0" fontId="18" fillId="0" borderId="5" xfId="20" applyFont="1" applyBorder="1" applyAlignment="1">
      <alignment horizontal="center" vertical="center"/>
    </xf>
    <xf numFmtId="1" fontId="15" fillId="0" borderId="5" xfId="20" applyNumberFormat="1" applyFont="1" applyBorder="1" applyAlignment="1">
      <alignment horizontal="center" vertical="center"/>
    </xf>
    <xf numFmtId="1" fontId="20" fillId="0" borderId="8" xfId="21" applyNumberFormat="1" applyFont="1" applyBorder="1" applyAlignment="1" applyProtection="1">
      <alignment horizontal="center" vertical="top"/>
    </xf>
    <xf numFmtId="0" fontId="20" fillId="0" borderId="8" xfId="21" applyFont="1" applyBorder="1" applyAlignment="1" applyProtection="1">
      <alignment vertical="top" wrapText="1"/>
    </xf>
    <xf numFmtId="1" fontId="20" fillId="0" borderId="8" xfId="21" applyNumberFormat="1" applyFont="1" applyBorder="1" applyAlignment="1" applyProtection="1">
      <alignment horizontal="center" vertical="center"/>
    </xf>
    <xf numFmtId="2" fontId="20" fillId="0" borderId="8" xfId="21" applyNumberFormat="1" applyFont="1" applyBorder="1" applyAlignment="1" applyProtection="1">
      <alignment horizontal="center" vertical="center"/>
    </xf>
    <xf numFmtId="164" fontId="15" fillId="0" borderId="5" xfId="20" applyNumberFormat="1" applyFont="1" applyBorder="1" applyAlignment="1">
      <alignment horizontal="center" vertical="center"/>
    </xf>
    <xf numFmtId="1" fontId="15" fillId="0" borderId="5" xfId="22" applyNumberFormat="1" applyFont="1" applyBorder="1" applyAlignment="1">
      <alignment horizontal="center" vertical="center"/>
    </xf>
    <xf numFmtId="2" fontId="15" fillId="0" borderId="5" xfId="22" applyNumberFormat="1" applyFont="1" applyBorder="1" applyAlignment="1">
      <alignment horizontal="center" vertical="center"/>
    </xf>
    <xf numFmtId="1" fontId="18" fillId="0" borderId="5" xfId="20" applyNumberFormat="1" applyFont="1" applyBorder="1" applyAlignment="1">
      <alignment horizontal="center" vertical="center"/>
    </xf>
    <xf numFmtId="1" fontId="15" fillId="0" borderId="5" xfId="21" applyNumberFormat="1" applyFont="1" applyBorder="1" applyAlignment="1">
      <alignment horizontal="center" vertical="center"/>
    </xf>
    <xf numFmtId="2" fontId="15" fillId="0" borderId="5" xfId="21" applyNumberFormat="1" applyFont="1" applyBorder="1" applyAlignment="1">
      <alignment horizontal="center" vertical="center"/>
    </xf>
    <xf numFmtId="164" fontId="15" fillId="9" borderId="8" xfId="19" applyNumberFormat="1" applyFont="1" applyFill="1" applyBorder="1" applyAlignment="1" applyProtection="1">
      <alignment horizontal="center" vertical="center"/>
    </xf>
    <xf numFmtId="1" fontId="15" fillId="0" borderId="8" xfId="19" applyNumberFormat="1" applyFont="1" applyBorder="1" applyAlignment="1" applyProtection="1">
      <alignment horizontal="center" vertical="center"/>
    </xf>
    <xf numFmtId="2" fontId="15" fillId="0" borderId="8" xfId="19" applyNumberFormat="1" applyFont="1" applyBorder="1" applyAlignment="1" applyProtection="1">
      <alignment horizontal="center" vertical="center"/>
    </xf>
    <xf numFmtId="1" fontId="15" fillId="0" borderId="8" xfId="21" applyNumberFormat="1" applyFont="1" applyBorder="1" applyAlignment="1" applyProtection="1">
      <alignment horizontal="center" vertical="center"/>
    </xf>
    <xf numFmtId="0" fontId="15" fillId="0" borderId="8" xfId="21" applyFont="1" applyBorder="1" applyAlignment="1" applyProtection="1">
      <alignment vertical="center" wrapText="1"/>
    </xf>
    <xf numFmtId="2" fontId="15" fillId="0" borderId="8" xfId="21" applyNumberFormat="1" applyFont="1" applyBorder="1" applyAlignment="1" applyProtection="1">
      <alignment horizontal="center" vertical="center"/>
    </xf>
    <xf numFmtId="0" fontId="18" fillId="0" borderId="9" xfId="20" applyFont="1" applyBorder="1" applyAlignment="1">
      <alignment horizontal="center" vertical="center"/>
    </xf>
    <xf numFmtId="164" fontId="18" fillId="0" borderId="9" xfId="20" applyNumberFormat="1" applyFont="1" applyBorder="1" applyAlignment="1">
      <alignment horizontal="center" vertical="center"/>
    </xf>
    <xf numFmtId="9" fontId="18" fillId="0" borderId="5" xfId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20" applyFont="1" applyAlignment="1">
      <alignment vertical="top"/>
    </xf>
    <xf numFmtId="0" fontId="15" fillId="0" borderId="0" xfId="20" applyFont="1" applyAlignment="1">
      <alignment vertical="center"/>
    </xf>
    <xf numFmtId="0" fontId="15" fillId="0" borderId="0" xfId="20" applyFont="1" applyAlignment="1">
      <alignment horizontal="center" vertical="center" wrapText="1"/>
    </xf>
    <xf numFmtId="2" fontId="15" fillId="0" borderId="0" xfId="20" applyNumberFormat="1" applyFont="1" applyAlignment="1">
      <alignment horizontal="center" vertical="center" wrapText="1"/>
    </xf>
    <xf numFmtId="0" fontId="18" fillId="0" borderId="0" xfId="20" applyFont="1" applyAlignment="1">
      <alignment vertical="center" wrapText="1"/>
    </xf>
    <xf numFmtId="0" fontId="15" fillId="0" borderId="0" xfId="20" applyFont="1"/>
    <xf numFmtId="0" fontId="15" fillId="0" borderId="0" xfId="20" applyFont="1" applyAlignment="1">
      <alignment horizontal="center" vertical="center"/>
    </xf>
    <xf numFmtId="0" fontId="16" fillId="0" borderId="0" xfId="20" applyFont="1"/>
    <xf numFmtId="0" fontId="15" fillId="0" borderId="0" xfId="0" applyFont="1" applyBorder="1"/>
    <xf numFmtId="0" fontId="18" fillId="0" borderId="5" xfId="20" applyFont="1" applyBorder="1" applyAlignment="1">
      <alignment horizontal="left" vertical="top" wrapText="1"/>
    </xf>
    <xf numFmtId="0" fontId="18" fillId="0" borderId="5" xfId="20" applyFont="1" applyBorder="1" applyAlignment="1">
      <alignment horizontal="right" vertical="top" wrapText="1"/>
    </xf>
    <xf numFmtId="0" fontId="18" fillId="0" borderId="5" xfId="20" applyFont="1" applyBorder="1" applyAlignment="1">
      <alignment vertical="top" wrapText="1"/>
    </xf>
    <xf numFmtId="0" fontId="18" fillId="0" borderId="6" xfId="20" applyFont="1" applyBorder="1" applyAlignment="1">
      <alignment horizontal="center" vertical="center" wrapText="1"/>
    </xf>
    <xf numFmtId="0" fontId="18" fillId="0" borderId="5" xfId="20" applyFont="1" applyBorder="1" applyAlignment="1">
      <alignment horizontal="center" vertical="center" wrapText="1"/>
    </xf>
    <xf numFmtId="0" fontId="18" fillId="0" borderId="5" xfId="20" applyFont="1" applyBorder="1" applyAlignment="1">
      <alignment horizontal="center" vertical="center"/>
    </xf>
    <xf numFmtId="0" fontId="15" fillId="0" borderId="0" xfId="0" applyFont="1" applyBorder="1" applyAlignment="1">
      <alignment vertical="top"/>
    </xf>
    <xf numFmtId="0" fontId="18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wrapText="1"/>
    </xf>
    <xf numFmtId="0" fontId="18" fillId="0" borderId="0" xfId="20" applyFont="1" applyBorder="1" applyAlignment="1">
      <alignment horizontal="center" wrapText="1"/>
    </xf>
    <xf numFmtId="0" fontId="18" fillId="0" borderId="4" xfId="20" applyFont="1" applyBorder="1" applyAlignment="1">
      <alignment horizontal="center" vertical="top" wrapText="1"/>
    </xf>
  </cellXfs>
  <cellStyles count="23">
    <cellStyle name="Accent 1 5" xfId="2"/>
    <cellStyle name="Accent 2 6" xfId="3"/>
    <cellStyle name="Accent 3 7" xfId="4"/>
    <cellStyle name="Accent 4" xfId="5"/>
    <cellStyle name="Bad 8" xfId="6"/>
    <cellStyle name="Error 9" xfId="7"/>
    <cellStyle name="Footnote 10" xfId="8"/>
    <cellStyle name="Good 11" xfId="9"/>
    <cellStyle name="Heading 1 12" xfId="10"/>
    <cellStyle name="Heading 2 13" xfId="11"/>
    <cellStyle name="Hyperlink 14" xfId="12"/>
    <cellStyle name="Neutral 15" xfId="13"/>
    <cellStyle name="Note 16" xfId="14"/>
    <cellStyle name="Result 1" xfId="15"/>
    <cellStyle name="Status 17" xfId="16"/>
    <cellStyle name="Text 18" xfId="17"/>
    <cellStyle name="Warning 19" xfId="18"/>
    <cellStyle name="Обычный" xfId="0" builtinId="0"/>
    <cellStyle name="Обычный 12" xfId="19"/>
    <cellStyle name="Обычный 2" xfId="20"/>
    <cellStyle name="Обычный_Лист1" xfId="21"/>
    <cellStyle name="Обычный_Лист2" xfId="22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MI1048526"/>
  <sheetViews>
    <sheetView tabSelected="1" workbookViewId="0">
      <pane xSplit="9" ySplit="5" topLeftCell="J51" activePane="bottomRight" state="frozen"/>
      <selection pane="topRight" activeCell="J1" sqref="J1"/>
      <selection pane="bottomLeft" activeCell="A99" sqref="A99"/>
      <selection pane="bottomRight" activeCell="D5" sqref="D5:D6"/>
    </sheetView>
  </sheetViews>
  <sheetFormatPr defaultRowHeight="15.75"/>
  <cols>
    <col min="1" max="1" width="9.5" style="1" customWidth="1"/>
    <col min="2" max="2" width="12" style="2" customWidth="1"/>
    <col min="3" max="3" width="77.5" style="2" customWidth="1"/>
    <col min="4" max="4" width="13.33203125" style="3" customWidth="1"/>
    <col min="5" max="6" width="12.83203125" style="3" customWidth="1"/>
    <col min="7" max="7" width="11.5" style="3" customWidth="1"/>
    <col min="8" max="9" width="15.1640625" style="3" customWidth="1"/>
    <col min="10" max="257" width="13.33203125" style="4" customWidth="1"/>
    <col min="258" max="1022" width="13.33203125" style="5" customWidth="1"/>
    <col min="1023" max="1023" width="8.83203125" style="5" customWidth="1"/>
    <col min="1024" max="1025" width="14.33203125" customWidth="1"/>
  </cols>
  <sheetData>
    <row r="1" spans="1:10" ht="26.1" customHeight="1">
      <c r="A1" s="118"/>
      <c r="B1" s="118"/>
      <c r="C1" s="118"/>
      <c r="D1" s="118"/>
      <c r="E1" s="119" t="s">
        <v>0</v>
      </c>
      <c r="F1" s="119"/>
      <c r="G1" s="119"/>
      <c r="H1" s="119"/>
      <c r="I1" s="119"/>
    </row>
    <row r="2" spans="1:10" ht="19.350000000000001" customHeight="1">
      <c r="B2" s="6"/>
      <c r="C2" s="7"/>
      <c r="D2" s="8"/>
      <c r="E2" s="120"/>
      <c r="F2" s="120"/>
      <c r="G2" s="120"/>
      <c r="H2" s="120"/>
      <c r="I2" s="120"/>
      <c r="J2" s="9"/>
    </row>
    <row r="3" spans="1:10" ht="35.450000000000003" customHeight="1">
      <c r="A3" s="10"/>
      <c r="B3" s="7"/>
      <c r="C3" s="7"/>
      <c r="D3" s="8"/>
      <c r="E3" s="121" t="s">
        <v>1</v>
      </c>
      <c r="F3" s="121"/>
      <c r="G3" s="121"/>
      <c r="H3" s="121"/>
      <c r="I3" s="121"/>
    </row>
    <row r="4" spans="1:10" ht="35.450000000000003" customHeight="1">
      <c r="A4" s="122" t="s">
        <v>92</v>
      </c>
      <c r="B4" s="122"/>
      <c r="C4" s="122"/>
      <c r="D4" s="122"/>
      <c r="E4" s="122"/>
      <c r="F4" s="122"/>
      <c r="G4" s="122"/>
      <c r="H4" s="122"/>
      <c r="I4" s="122"/>
    </row>
    <row r="5" spans="1:10" ht="86.25" customHeight="1">
      <c r="A5" s="114" t="s">
        <v>2</v>
      </c>
      <c r="B5" s="116" t="s">
        <v>3</v>
      </c>
      <c r="C5" s="117" t="s">
        <v>4</v>
      </c>
      <c r="D5" s="115" t="s">
        <v>5</v>
      </c>
      <c r="E5" s="115" t="s">
        <v>6</v>
      </c>
      <c r="F5" s="115" t="s">
        <v>7</v>
      </c>
      <c r="G5" s="115" t="s">
        <v>8</v>
      </c>
      <c r="H5" s="115" t="s">
        <v>9</v>
      </c>
      <c r="I5" s="115" t="s">
        <v>10</v>
      </c>
    </row>
    <row r="6" spans="1:10" ht="17.25" customHeight="1">
      <c r="A6" s="114"/>
      <c r="B6" s="116"/>
      <c r="C6" s="117"/>
      <c r="D6" s="115"/>
      <c r="E6" s="115"/>
      <c r="F6" s="115"/>
      <c r="G6" s="115"/>
      <c r="H6" s="115"/>
      <c r="I6" s="115"/>
    </row>
    <row r="7" spans="1:10" ht="13.7" customHeight="1">
      <c r="A7" s="114" t="s">
        <v>11</v>
      </c>
      <c r="B7" s="12"/>
      <c r="C7" s="14" t="s">
        <v>12</v>
      </c>
      <c r="D7" s="15"/>
      <c r="E7" s="15"/>
      <c r="F7" s="16"/>
      <c r="G7" s="16"/>
      <c r="H7" s="16"/>
      <c r="I7" s="16"/>
    </row>
    <row r="8" spans="1:10">
      <c r="A8" s="114"/>
      <c r="B8" s="12">
        <v>14</v>
      </c>
      <c r="C8" s="17" t="s">
        <v>13</v>
      </c>
      <c r="D8" s="15">
        <v>10</v>
      </c>
      <c r="E8" s="15"/>
      <c r="F8" s="18">
        <v>0.05</v>
      </c>
      <c r="G8" s="18">
        <v>7.25</v>
      </c>
      <c r="H8" s="18">
        <v>0.08</v>
      </c>
      <c r="I8" s="18">
        <f t="shared" ref="I8:I13" si="0">H8*4+G8*9+F8*4</f>
        <v>65.77</v>
      </c>
    </row>
    <row r="9" spans="1:10">
      <c r="A9" s="114"/>
      <c r="B9" s="12">
        <v>182</v>
      </c>
      <c r="C9" s="19" t="s">
        <v>14</v>
      </c>
      <c r="D9" s="20" t="s">
        <v>15</v>
      </c>
      <c r="E9" s="15"/>
      <c r="F9" s="18">
        <v>12.56</v>
      </c>
      <c r="G9" s="18">
        <v>13.25</v>
      </c>
      <c r="H9" s="18">
        <v>47</v>
      </c>
      <c r="I9" s="18">
        <f t="shared" si="0"/>
        <v>357.49</v>
      </c>
    </row>
    <row r="10" spans="1:10">
      <c r="A10" s="114"/>
      <c r="B10" s="12">
        <v>377</v>
      </c>
      <c r="C10" s="19" t="s">
        <v>16</v>
      </c>
      <c r="D10" s="15" t="s">
        <v>17</v>
      </c>
      <c r="E10" s="15"/>
      <c r="F10" s="16">
        <v>0.05</v>
      </c>
      <c r="G10" s="16">
        <v>0.01</v>
      </c>
      <c r="H10" s="16">
        <v>10.16</v>
      </c>
      <c r="I10" s="18">
        <f t="shared" si="0"/>
        <v>40.930000000000007</v>
      </c>
    </row>
    <row r="11" spans="1:10">
      <c r="A11" s="114"/>
      <c r="B11" s="12"/>
      <c r="C11" s="17" t="s">
        <v>18</v>
      </c>
      <c r="D11" s="15">
        <v>30</v>
      </c>
      <c r="E11" s="15"/>
      <c r="F11" s="16">
        <v>2.1</v>
      </c>
      <c r="G11" s="16">
        <v>0.23</v>
      </c>
      <c r="H11" s="16">
        <v>13.96</v>
      </c>
      <c r="I11" s="18">
        <f t="shared" si="0"/>
        <v>66.31</v>
      </c>
    </row>
    <row r="12" spans="1:10">
      <c r="A12" s="114"/>
      <c r="B12" s="12">
        <v>338</v>
      </c>
      <c r="C12" s="21" t="s">
        <v>19</v>
      </c>
      <c r="D12" s="15">
        <v>100</v>
      </c>
      <c r="E12" s="15"/>
      <c r="F12" s="16">
        <v>0.4</v>
      </c>
      <c r="G12" s="16">
        <v>0.4</v>
      </c>
      <c r="H12" s="16">
        <v>9.8000000000000007</v>
      </c>
      <c r="I12" s="18">
        <f t="shared" si="0"/>
        <v>44.400000000000006</v>
      </c>
    </row>
    <row r="13" spans="1:10" s="26" customFormat="1">
      <c r="A13" s="114"/>
      <c r="B13" s="22"/>
      <c r="C13" s="23" t="s">
        <v>20</v>
      </c>
      <c r="D13" s="13">
        <v>500</v>
      </c>
      <c r="E13" s="13"/>
      <c r="F13" s="24">
        <f>SUM(F8:F12)</f>
        <v>15.160000000000002</v>
      </c>
      <c r="G13" s="24">
        <f>SUM(G8:G12)</f>
        <v>21.14</v>
      </c>
      <c r="H13" s="24">
        <f>SUM(H8:H12)</f>
        <v>80.999999999999986</v>
      </c>
      <c r="I13" s="25">
        <f t="shared" si="0"/>
        <v>574.9</v>
      </c>
    </row>
    <row r="14" spans="1:10">
      <c r="A14" s="114"/>
      <c r="B14" s="22"/>
      <c r="C14" s="27" t="s">
        <v>21</v>
      </c>
      <c r="D14" s="15"/>
      <c r="E14" s="15"/>
      <c r="F14" s="16"/>
      <c r="G14" s="16"/>
      <c r="H14" s="16"/>
      <c r="I14" s="18"/>
    </row>
    <row r="15" spans="1:10">
      <c r="A15" s="114"/>
      <c r="B15" s="28">
        <v>67</v>
      </c>
      <c r="C15" s="29" t="s">
        <v>22</v>
      </c>
      <c r="D15" s="28">
        <v>60</v>
      </c>
      <c r="E15" s="30"/>
      <c r="F15" s="31">
        <v>1.05</v>
      </c>
      <c r="G15" s="31">
        <v>5.12</v>
      </c>
      <c r="H15" s="31">
        <v>5.64</v>
      </c>
      <c r="I15" s="31">
        <v>73.319999999999993</v>
      </c>
    </row>
    <row r="16" spans="1:10">
      <c r="A16" s="114"/>
      <c r="B16" s="12">
        <v>82</v>
      </c>
      <c r="C16" s="32" t="s">
        <v>23</v>
      </c>
      <c r="D16" s="15" t="s">
        <v>24</v>
      </c>
      <c r="E16" s="15"/>
      <c r="F16" s="16">
        <v>1.54</v>
      </c>
      <c r="G16" s="16">
        <v>5.1100000000000003</v>
      </c>
      <c r="H16" s="16">
        <v>10.130000000000001</v>
      </c>
      <c r="I16" s="18">
        <f>H16*4+G16*9+F16*4</f>
        <v>92.67</v>
      </c>
    </row>
    <row r="17" spans="1:9" s="33" customFormat="1" ht="31.5">
      <c r="A17" s="114"/>
      <c r="B17" s="12" t="s">
        <v>25</v>
      </c>
      <c r="C17" s="19" t="s">
        <v>26</v>
      </c>
      <c r="D17" s="15" t="s">
        <v>27</v>
      </c>
      <c r="E17" s="15"/>
      <c r="F17" s="18">
        <v>21.64</v>
      </c>
      <c r="G17" s="18">
        <v>18.96</v>
      </c>
      <c r="H17" s="18">
        <v>39.25</v>
      </c>
      <c r="I17" s="18">
        <f>H17*4+G17*9+F17*4</f>
        <v>414.2</v>
      </c>
    </row>
    <row r="18" spans="1:9" s="33" customFormat="1">
      <c r="A18" s="114"/>
      <c r="B18" s="12">
        <v>342</v>
      </c>
      <c r="C18" s="19" t="s">
        <v>28</v>
      </c>
      <c r="D18" s="15">
        <v>200</v>
      </c>
      <c r="E18" s="15"/>
      <c r="F18" s="16">
        <v>0.14000000000000001</v>
      </c>
      <c r="G18" s="16">
        <v>0.14000000000000001</v>
      </c>
      <c r="H18" s="16">
        <v>13.51</v>
      </c>
      <c r="I18" s="18">
        <f>H18*4+G18*9+F18*4</f>
        <v>55.86</v>
      </c>
    </row>
    <row r="19" spans="1:9" s="33" customFormat="1">
      <c r="A19" s="114"/>
      <c r="B19" s="12"/>
      <c r="C19" s="19" t="s">
        <v>18</v>
      </c>
      <c r="D19" s="15">
        <v>20</v>
      </c>
      <c r="E19" s="15"/>
      <c r="F19" s="16">
        <v>1.58</v>
      </c>
      <c r="G19" s="16">
        <v>0.2</v>
      </c>
      <c r="H19" s="16">
        <v>9.66</v>
      </c>
      <c r="I19" s="18">
        <f>H19*4+G19*9+F19*4</f>
        <v>46.76</v>
      </c>
    </row>
    <row r="20" spans="1:9" s="33" customFormat="1">
      <c r="A20" s="114"/>
      <c r="B20" s="12"/>
      <c r="C20" s="19" t="s">
        <v>29</v>
      </c>
      <c r="D20" s="15">
        <v>40</v>
      </c>
      <c r="E20" s="15"/>
      <c r="F20" s="16">
        <v>2.64</v>
      </c>
      <c r="G20" s="16">
        <v>0.48</v>
      </c>
      <c r="H20" s="16">
        <v>15.86</v>
      </c>
      <c r="I20" s="18">
        <f>H20*4+G20*9+F20*4</f>
        <v>78.319999999999993</v>
      </c>
    </row>
    <row r="21" spans="1:9" s="34" customFormat="1">
      <c r="A21" s="114"/>
      <c r="B21" s="22"/>
      <c r="C21" s="23" t="s">
        <v>30</v>
      </c>
      <c r="D21" s="13">
        <f>60+205+90+150+5+200+60</f>
        <v>770</v>
      </c>
      <c r="E21" s="13"/>
      <c r="F21" s="24">
        <f>SUM(F15:F20)</f>
        <v>28.590000000000003</v>
      </c>
      <c r="G21" s="24">
        <f>SUM(G15:G20)</f>
        <v>30.01</v>
      </c>
      <c r="H21" s="24">
        <f>SUM(H15:H20)</f>
        <v>94.05</v>
      </c>
      <c r="I21" s="24">
        <f>SUM(I15:I20)</f>
        <v>761.13000000000011</v>
      </c>
    </row>
    <row r="22" spans="1:9" s="34" customFormat="1">
      <c r="A22" s="114"/>
      <c r="B22" s="35"/>
      <c r="C22" s="23" t="s">
        <v>31</v>
      </c>
      <c r="D22" s="13">
        <f>770+500+300</f>
        <v>1570</v>
      </c>
      <c r="E22" s="36">
        <v>185</v>
      </c>
      <c r="F22" s="24">
        <f>F21+F13</f>
        <v>43.750000000000007</v>
      </c>
      <c r="G22" s="24">
        <f>G21+G13</f>
        <v>51.150000000000006</v>
      </c>
      <c r="H22" s="24">
        <f>H21+H13</f>
        <v>175.04999999999998</v>
      </c>
      <c r="I22" s="24">
        <f>I21+I13</f>
        <v>1336.0300000000002</v>
      </c>
    </row>
    <row r="23" spans="1:9" s="33" customFormat="1" ht="13.7" customHeight="1">
      <c r="A23" s="114" t="s">
        <v>32</v>
      </c>
      <c r="B23" s="22"/>
      <c r="C23" s="14" t="s">
        <v>12</v>
      </c>
      <c r="D23" s="15"/>
      <c r="E23" s="15"/>
      <c r="F23" s="16"/>
      <c r="G23" s="16"/>
      <c r="H23" s="16"/>
      <c r="I23" s="18"/>
    </row>
    <row r="24" spans="1:9" s="33" customFormat="1">
      <c r="A24" s="114"/>
      <c r="B24" s="12">
        <v>16</v>
      </c>
      <c r="C24" s="19" t="s">
        <v>33</v>
      </c>
      <c r="D24" s="20">
        <v>15</v>
      </c>
      <c r="E24" s="20"/>
      <c r="F24" s="18">
        <v>3.39</v>
      </c>
      <c r="G24" s="18">
        <v>3.13</v>
      </c>
      <c r="H24" s="18">
        <v>0</v>
      </c>
      <c r="I24" s="18">
        <f t="shared" ref="I24:I29" si="1">H24*4+G24*9+F24*4</f>
        <v>41.73</v>
      </c>
    </row>
    <row r="25" spans="1:9" s="33" customFormat="1">
      <c r="A25" s="114"/>
      <c r="B25" s="12">
        <v>182</v>
      </c>
      <c r="C25" s="19" t="s">
        <v>34</v>
      </c>
      <c r="D25" s="20" t="s">
        <v>35</v>
      </c>
      <c r="E25" s="20"/>
      <c r="F25" s="18">
        <v>7.38</v>
      </c>
      <c r="G25" s="18">
        <v>6.25</v>
      </c>
      <c r="H25" s="18">
        <v>39.4</v>
      </c>
      <c r="I25" s="18">
        <f t="shared" si="1"/>
        <v>243.37</v>
      </c>
    </row>
    <row r="26" spans="1:9" s="33" customFormat="1">
      <c r="A26" s="114"/>
      <c r="B26" s="37">
        <v>377</v>
      </c>
      <c r="C26" s="38" t="s">
        <v>36</v>
      </c>
      <c r="D26" s="39">
        <v>200</v>
      </c>
      <c r="E26" s="40"/>
      <c r="F26" s="40">
        <v>4.91</v>
      </c>
      <c r="G26" s="40">
        <v>3.17</v>
      </c>
      <c r="H26" s="40">
        <v>16.34</v>
      </c>
      <c r="I26" s="41">
        <f t="shared" si="1"/>
        <v>113.53</v>
      </c>
    </row>
    <row r="27" spans="1:9" s="33" customFormat="1">
      <c r="A27" s="114"/>
      <c r="B27" s="12"/>
      <c r="C27" s="17" t="s">
        <v>18</v>
      </c>
      <c r="D27" s="15">
        <v>30</v>
      </c>
      <c r="E27" s="15"/>
      <c r="F27" s="16">
        <v>2.1</v>
      </c>
      <c r="G27" s="16">
        <v>0.23</v>
      </c>
      <c r="H27" s="16">
        <v>13.96</v>
      </c>
      <c r="I27" s="18">
        <f t="shared" si="1"/>
        <v>66.31</v>
      </c>
    </row>
    <row r="28" spans="1:9" s="33" customFormat="1">
      <c r="A28" s="114"/>
      <c r="B28" s="12">
        <v>338</v>
      </c>
      <c r="C28" s="21" t="s">
        <v>19</v>
      </c>
      <c r="D28" s="15">
        <v>100</v>
      </c>
      <c r="E28" s="15"/>
      <c r="F28" s="16">
        <v>0.4</v>
      </c>
      <c r="G28" s="16">
        <v>0.4</v>
      </c>
      <c r="H28" s="16">
        <v>9.8000000000000007</v>
      </c>
      <c r="I28" s="18">
        <f t="shared" si="1"/>
        <v>44.400000000000006</v>
      </c>
    </row>
    <row r="29" spans="1:9" s="26" customFormat="1">
      <c r="A29" s="114"/>
      <c r="B29" s="12"/>
      <c r="C29" s="23" t="s">
        <v>20</v>
      </c>
      <c r="D29" s="13">
        <f>15+160+200+30+100</f>
        <v>505</v>
      </c>
      <c r="E29" s="13"/>
      <c r="F29" s="24">
        <f>SUM(F24:F28)</f>
        <v>18.18</v>
      </c>
      <c r="G29" s="24">
        <v>15.13</v>
      </c>
      <c r="H29" s="24">
        <f>SUM(H24:H28)</f>
        <v>79.499999999999986</v>
      </c>
      <c r="I29" s="25">
        <f t="shared" si="1"/>
        <v>526.89</v>
      </c>
    </row>
    <row r="30" spans="1:9">
      <c r="A30" s="114"/>
      <c r="B30" s="12"/>
      <c r="C30" s="14" t="s">
        <v>21</v>
      </c>
      <c r="D30" s="15"/>
      <c r="E30" s="15"/>
      <c r="F30" s="16"/>
      <c r="G30" s="16"/>
      <c r="H30" s="16"/>
      <c r="I30" s="18"/>
    </row>
    <row r="31" spans="1:9">
      <c r="A31" s="114"/>
      <c r="B31" s="12">
        <v>48</v>
      </c>
      <c r="C31" s="19" t="s">
        <v>37</v>
      </c>
      <c r="D31" s="15">
        <v>60</v>
      </c>
      <c r="E31" s="15"/>
      <c r="F31" s="16">
        <v>0.95</v>
      </c>
      <c r="G31" s="16">
        <v>3.64</v>
      </c>
      <c r="H31" s="16">
        <v>2.86</v>
      </c>
      <c r="I31" s="18">
        <f>H31*4+G31*9+F31*4</f>
        <v>47.999999999999993</v>
      </c>
    </row>
    <row r="32" spans="1:9">
      <c r="A32" s="114"/>
      <c r="B32" s="12">
        <v>102</v>
      </c>
      <c r="C32" s="19" t="s">
        <v>38</v>
      </c>
      <c r="D32" s="15">
        <v>200</v>
      </c>
      <c r="E32" s="15"/>
      <c r="F32" s="16">
        <v>4.2</v>
      </c>
      <c r="G32" s="16">
        <v>4.3</v>
      </c>
      <c r="H32" s="16">
        <v>15.2</v>
      </c>
      <c r="I32" s="18">
        <f>H32*4+G32*9+F32*4</f>
        <v>116.3</v>
      </c>
    </row>
    <row r="33" spans="1:257">
      <c r="A33" s="114"/>
      <c r="B33" s="42">
        <v>392</v>
      </c>
      <c r="C33" s="43" t="s">
        <v>39</v>
      </c>
      <c r="D33" s="44">
        <v>205</v>
      </c>
      <c r="E33" s="44"/>
      <c r="F33" s="45">
        <v>21.54</v>
      </c>
      <c r="G33" s="46">
        <v>14.65</v>
      </c>
      <c r="H33" s="46">
        <v>42.02</v>
      </c>
      <c r="I33" s="45">
        <v>363.55</v>
      </c>
    </row>
    <row r="34" spans="1:257" s="49" customFormat="1">
      <c r="A34" s="114"/>
      <c r="B34" s="42">
        <v>342</v>
      </c>
      <c r="C34" s="47" t="s">
        <v>40</v>
      </c>
      <c r="D34" s="44">
        <v>200</v>
      </c>
      <c r="E34" s="44"/>
      <c r="F34" s="46">
        <v>0.16</v>
      </c>
      <c r="G34" s="46">
        <v>0.04</v>
      </c>
      <c r="H34" s="46">
        <v>15.42</v>
      </c>
      <c r="I34" s="45">
        <v>63.6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  <c r="IT34" s="48"/>
      <c r="IU34" s="48"/>
      <c r="IV34" s="48"/>
      <c r="IW34" s="48"/>
    </row>
    <row r="35" spans="1:257">
      <c r="A35" s="114"/>
      <c r="B35" s="12"/>
      <c r="C35" s="19" t="s">
        <v>18</v>
      </c>
      <c r="D35" s="15">
        <v>20</v>
      </c>
      <c r="E35" s="15"/>
      <c r="F35" s="16">
        <v>1.58</v>
      </c>
      <c r="G35" s="16">
        <v>0.2</v>
      </c>
      <c r="H35" s="16">
        <v>9.66</v>
      </c>
      <c r="I35" s="18">
        <f>H35*4+G35*9+F35*4</f>
        <v>46.76</v>
      </c>
    </row>
    <row r="36" spans="1:257">
      <c r="A36" s="114"/>
      <c r="B36" s="12"/>
      <c r="C36" s="50" t="s">
        <v>29</v>
      </c>
      <c r="D36" s="15">
        <v>40</v>
      </c>
      <c r="E36" s="15"/>
      <c r="F36" s="16">
        <v>2.64</v>
      </c>
      <c r="G36" s="16">
        <v>0.48</v>
      </c>
      <c r="H36" s="16">
        <v>15.86</v>
      </c>
      <c r="I36" s="18">
        <f>H36*4+G36*9+F36*4</f>
        <v>78.319999999999993</v>
      </c>
    </row>
    <row r="37" spans="1:257">
      <c r="A37" s="114"/>
      <c r="B37" s="51">
        <v>421</v>
      </c>
      <c r="C37" s="52" t="s">
        <v>41</v>
      </c>
      <c r="D37" s="53">
        <v>60</v>
      </c>
      <c r="E37" s="54"/>
      <c r="F37" s="54">
        <v>4.51</v>
      </c>
      <c r="G37" s="54">
        <v>5.65</v>
      </c>
      <c r="H37" s="54">
        <v>43.93</v>
      </c>
      <c r="I37" s="55">
        <f>(F37+H37)*4+G37*9</f>
        <v>244.60999999999999</v>
      </c>
    </row>
    <row r="38" spans="1:257" s="26" customFormat="1">
      <c r="A38" s="114"/>
      <c r="B38" s="12"/>
      <c r="C38" s="23" t="s">
        <v>42</v>
      </c>
      <c r="D38" s="13">
        <f>SUM(D30:D36)</f>
        <v>725</v>
      </c>
      <c r="E38" s="13"/>
      <c r="F38" s="24">
        <f>SUM(F31:F37)</f>
        <v>35.58</v>
      </c>
      <c r="G38" s="24">
        <f>SUM(G31:G37)</f>
        <v>28.96</v>
      </c>
      <c r="H38" s="24">
        <f>SUM(H31:H37)</f>
        <v>144.94999999999999</v>
      </c>
      <c r="I38" s="24">
        <f>SUM(I31:I37)</f>
        <v>961.14</v>
      </c>
    </row>
    <row r="39" spans="1:257" s="26" customFormat="1">
      <c r="A39" s="114"/>
      <c r="B39" s="12"/>
      <c r="C39" s="23" t="s">
        <v>31</v>
      </c>
      <c r="D39" s="13">
        <f>300+830+505</f>
        <v>1635</v>
      </c>
      <c r="E39" s="36">
        <v>185</v>
      </c>
      <c r="F39" s="24">
        <f>F29+F38</f>
        <v>53.76</v>
      </c>
      <c r="G39" s="24">
        <f>G29+G38</f>
        <v>44.09</v>
      </c>
      <c r="H39" s="24">
        <f>H29+H38</f>
        <v>224.45</v>
      </c>
      <c r="I39" s="24">
        <f>I29+I38</f>
        <v>1488.03</v>
      </c>
      <c r="K39" s="56"/>
    </row>
    <row r="40" spans="1:257" ht="13.7" customHeight="1">
      <c r="A40" s="114" t="s">
        <v>43</v>
      </c>
      <c r="B40" s="12"/>
      <c r="C40" s="14" t="s">
        <v>12</v>
      </c>
      <c r="D40" s="15"/>
      <c r="E40" s="15"/>
      <c r="F40" s="16"/>
      <c r="G40" s="16"/>
      <c r="H40" s="16"/>
      <c r="I40" s="18"/>
      <c r="K40" s="57"/>
    </row>
    <row r="41" spans="1:257" s="33" customFormat="1" ht="15.6" customHeight="1">
      <c r="A41" s="114"/>
      <c r="B41" s="58">
        <v>211</v>
      </c>
      <c r="C41" s="59" t="s">
        <v>44</v>
      </c>
      <c r="D41" s="58">
        <v>150</v>
      </c>
      <c r="E41" s="60"/>
      <c r="F41" s="61">
        <f>18.41+0.64</f>
        <v>19.05</v>
      </c>
      <c r="G41" s="61">
        <f>16.28+2.52</f>
        <v>18.8</v>
      </c>
      <c r="H41" s="61">
        <f>3.82+2.96</f>
        <v>6.7799999999999994</v>
      </c>
      <c r="I41" s="61">
        <f>236.66+37.08</f>
        <v>273.74</v>
      </c>
    </row>
    <row r="42" spans="1:257" s="33" customFormat="1" ht="15.6" customHeight="1">
      <c r="A42" s="114"/>
      <c r="B42" s="58"/>
      <c r="C42" s="62" t="s">
        <v>45</v>
      </c>
      <c r="D42" s="63">
        <v>50</v>
      </c>
      <c r="E42" s="64"/>
      <c r="F42" s="65">
        <v>6.5</v>
      </c>
      <c r="G42" s="66">
        <v>12.5</v>
      </c>
      <c r="H42" s="65">
        <v>0</v>
      </c>
      <c r="I42" s="66">
        <v>138.5</v>
      </c>
    </row>
    <row r="43" spans="1:257" s="33" customFormat="1">
      <c r="A43" s="114"/>
      <c r="B43" s="12">
        <v>376</v>
      </c>
      <c r="C43" s="19" t="s">
        <v>46</v>
      </c>
      <c r="D43" s="15" t="s">
        <v>47</v>
      </c>
      <c r="E43" s="15"/>
      <c r="F43" s="16">
        <v>0.05</v>
      </c>
      <c r="G43" s="16">
        <v>0.01</v>
      </c>
      <c r="H43" s="16">
        <v>10.16</v>
      </c>
      <c r="I43" s="18">
        <f>H43*4+G43*9+F43*4</f>
        <v>40.930000000000007</v>
      </c>
    </row>
    <row r="44" spans="1:257" s="33" customFormat="1">
      <c r="A44" s="114"/>
      <c r="B44" s="12"/>
      <c r="C44" s="17" t="s">
        <v>18</v>
      </c>
      <c r="D44" s="15">
        <v>30</v>
      </c>
      <c r="E44" s="15"/>
      <c r="F44" s="16">
        <v>2.1</v>
      </c>
      <c r="G44" s="16">
        <v>0.23</v>
      </c>
      <c r="H44" s="16">
        <v>13.96</v>
      </c>
      <c r="I44" s="18">
        <f>H44*4+G44*9+F44*4</f>
        <v>66.31</v>
      </c>
    </row>
    <row r="45" spans="1:257" s="33" customFormat="1" ht="24.75" customHeight="1">
      <c r="A45" s="114"/>
      <c r="B45" s="12">
        <v>338</v>
      </c>
      <c r="C45" s="21" t="s">
        <v>19</v>
      </c>
      <c r="D45" s="15">
        <v>100</v>
      </c>
      <c r="E45" s="15"/>
      <c r="F45" s="16">
        <v>0.4</v>
      </c>
      <c r="G45" s="16">
        <v>0.4</v>
      </c>
      <c r="H45" s="16">
        <v>9.8000000000000007</v>
      </c>
      <c r="I45" s="18">
        <f>H45*4+G45*9+F45*4</f>
        <v>44.400000000000006</v>
      </c>
    </row>
    <row r="46" spans="1:257" s="34" customFormat="1">
      <c r="A46" s="114"/>
      <c r="B46" s="12"/>
      <c r="C46" s="23" t="s">
        <v>20</v>
      </c>
      <c r="D46" s="13">
        <v>530</v>
      </c>
      <c r="E46" s="13"/>
      <c r="F46" s="24">
        <f>SUM(F41:F45)</f>
        <v>28.1</v>
      </c>
      <c r="G46" s="24">
        <f>SUM(G41:G45)</f>
        <v>31.94</v>
      </c>
      <c r="H46" s="24">
        <f>SUM(H41:H45)</f>
        <v>40.700000000000003</v>
      </c>
      <c r="I46" s="25">
        <f>H46*4+G46*9+F46*4</f>
        <v>562.66000000000008</v>
      </c>
    </row>
    <row r="47" spans="1:257" s="33" customFormat="1">
      <c r="A47" s="114"/>
      <c r="B47" s="12"/>
      <c r="C47" s="14" t="s">
        <v>21</v>
      </c>
      <c r="D47" s="15"/>
      <c r="E47" s="15"/>
      <c r="F47" s="16"/>
      <c r="G47" s="16"/>
      <c r="H47" s="16"/>
      <c r="I47" s="18"/>
    </row>
    <row r="48" spans="1:257" s="33" customFormat="1" ht="17.850000000000001" customHeight="1">
      <c r="A48" s="114"/>
      <c r="B48" s="67">
        <v>24</v>
      </c>
      <c r="C48" s="29" t="s">
        <v>48</v>
      </c>
      <c r="D48" s="28">
        <v>60</v>
      </c>
      <c r="E48" s="30"/>
      <c r="F48" s="31">
        <v>0.97</v>
      </c>
      <c r="G48" s="31">
        <v>6.8</v>
      </c>
      <c r="H48" s="31">
        <v>3.65</v>
      </c>
      <c r="I48" s="68">
        <v>70.599999999999994</v>
      </c>
    </row>
    <row r="49" spans="1:9" s="33" customFormat="1" ht="17.850000000000001" customHeight="1">
      <c r="A49" s="114"/>
      <c r="B49" s="69">
        <v>102</v>
      </c>
      <c r="C49" s="70" t="s">
        <v>49</v>
      </c>
      <c r="D49" s="71">
        <v>200</v>
      </c>
      <c r="E49"/>
      <c r="F49" s="72">
        <v>4.0999999999999996</v>
      </c>
      <c r="G49" s="73">
        <v>4.3</v>
      </c>
      <c r="H49" s="73">
        <v>15.2</v>
      </c>
      <c r="I49" s="72">
        <v>115.9</v>
      </c>
    </row>
    <row r="50" spans="1:9" s="33" customFormat="1" ht="17.850000000000001" customHeight="1">
      <c r="A50" s="114"/>
      <c r="B50" s="12">
        <v>291</v>
      </c>
      <c r="C50" s="19" t="s">
        <v>50</v>
      </c>
      <c r="D50" s="15">
        <v>200</v>
      </c>
      <c r="E50" s="15"/>
      <c r="F50" s="74">
        <v>28.86</v>
      </c>
      <c r="G50" s="74">
        <v>24.81</v>
      </c>
      <c r="H50" s="74">
        <v>40.69</v>
      </c>
      <c r="I50" s="18">
        <f>H50*4+G50*9+F50*4</f>
        <v>501.48999999999995</v>
      </c>
    </row>
    <row r="51" spans="1:9" s="33" customFormat="1">
      <c r="A51" s="114"/>
      <c r="B51" s="12">
        <v>349</v>
      </c>
      <c r="C51" s="17" t="s">
        <v>51</v>
      </c>
      <c r="D51" s="15">
        <v>200</v>
      </c>
      <c r="E51" s="15"/>
      <c r="F51" s="16">
        <v>0.4</v>
      </c>
      <c r="G51" s="16">
        <v>0.02</v>
      </c>
      <c r="H51" s="16">
        <v>20.6</v>
      </c>
      <c r="I51" s="18">
        <f>H51*4+G51*9+F51*4</f>
        <v>84.18</v>
      </c>
    </row>
    <row r="52" spans="1:9" s="33" customFormat="1">
      <c r="A52" s="114"/>
      <c r="B52" s="12"/>
      <c r="C52" s="19" t="s">
        <v>18</v>
      </c>
      <c r="D52" s="15">
        <v>20</v>
      </c>
      <c r="E52" s="15"/>
      <c r="F52" s="16">
        <v>1.58</v>
      </c>
      <c r="G52" s="16">
        <v>0.2</v>
      </c>
      <c r="H52" s="16">
        <v>9.66</v>
      </c>
      <c r="I52" s="18">
        <f>H52*4+G52*9+F52*4</f>
        <v>46.76</v>
      </c>
    </row>
    <row r="53" spans="1:9" s="33" customFormat="1">
      <c r="A53" s="114"/>
      <c r="B53" s="12"/>
      <c r="C53" s="50" t="s">
        <v>29</v>
      </c>
      <c r="D53" s="15">
        <v>40</v>
      </c>
      <c r="E53" s="15"/>
      <c r="F53" s="16">
        <v>2.64</v>
      </c>
      <c r="G53" s="16">
        <v>0.48</v>
      </c>
      <c r="H53" s="16">
        <v>15.86</v>
      </c>
      <c r="I53" s="18">
        <f>H53*4+G53*9+F53*4</f>
        <v>78.319999999999993</v>
      </c>
    </row>
    <row r="54" spans="1:9" s="34" customFormat="1">
      <c r="A54" s="114"/>
      <c r="B54" s="12"/>
      <c r="C54" s="23" t="s">
        <v>20</v>
      </c>
      <c r="D54" s="13">
        <f>SUM(D48:D53)</f>
        <v>720</v>
      </c>
      <c r="E54" s="13"/>
      <c r="F54" s="24">
        <f>SUM(F48:F53)</f>
        <v>38.549999999999997</v>
      </c>
      <c r="G54" s="24">
        <f>SUM(G48:G53)</f>
        <v>36.61</v>
      </c>
      <c r="H54" s="24">
        <f>SUM(H48:H53)</f>
        <v>105.65999999999998</v>
      </c>
      <c r="I54" s="24">
        <f>SUM(I48:I53)</f>
        <v>897.25</v>
      </c>
    </row>
    <row r="55" spans="1:9" s="34" customFormat="1">
      <c r="A55" s="114"/>
      <c r="B55" s="22"/>
      <c r="C55" s="23" t="s">
        <v>31</v>
      </c>
      <c r="D55" s="13">
        <f>300+765+565</f>
        <v>1630</v>
      </c>
      <c r="E55" s="36">
        <v>185</v>
      </c>
      <c r="F55" s="24">
        <f>F54+F46</f>
        <v>66.650000000000006</v>
      </c>
      <c r="G55" s="24">
        <f>G54+G46</f>
        <v>68.55</v>
      </c>
      <c r="H55" s="24">
        <f>H54+H46</f>
        <v>146.35999999999999</v>
      </c>
      <c r="I55" s="24">
        <f>I54+I46</f>
        <v>1459.91</v>
      </c>
    </row>
    <row r="56" spans="1:9" s="33" customFormat="1" ht="13.7" customHeight="1">
      <c r="A56" s="114" t="s">
        <v>52</v>
      </c>
      <c r="B56" s="12"/>
      <c r="C56" s="14" t="s">
        <v>12</v>
      </c>
      <c r="D56" s="15"/>
      <c r="E56" s="15"/>
      <c r="F56" s="16"/>
      <c r="G56" s="16"/>
      <c r="H56" s="16"/>
      <c r="I56" s="18"/>
    </row>
    <row r="57" spans="1:9" s="33" customFormat="1">
      <c r="A57" s="114"/>
      <c r="B57" s="75">
        <v>14</v>
      </c>
      <c r="C57" s="76" t="s">
        <v>53</v>
      </c>
      <c r="D57" s="75">
        <v>15</v>
      </c>
      <c r="E57" s="77"/>
      <c r="F57" s="78">
        <v>3.9</v>
      </c>
      <c r="G57" s="79">
        <v>3.92</v>
      </c>
      <c r="H57" s="80"/>
      <c r="I57" s="78">
        <v>51.6</v>
      </c>
    </row>
    <row r="58" spans="1:9" s="33" customFormat="1">
      <c r="A58" s="114"/>
      <c r="B58" s="12">
        <v>183</v>
      </c>
      <c r="C58" s="19" t="s">
        <v>54</v>
      </c>
      <c r="D58" s="20" t="s">
        <v>35</v>
      </c>
      <c r="E58" s="20"/>
      <c r="F58" s="16">
        <v>8.6300000000000008</v>
      </c>
      <c r="G58" s="16">
        <v>12.63</v>
      </c>
      <c r="H58" s="16">
        <v>35.69</v>
      </c>
      <c r="I58" s="18">
        <f>H58*4+G58*9+F58*4</f>
        <v>290.95</v>
      </c>
    </row>
    <row r="59" spans="1:9" s="33" customFormat="1">
      <c r="A59" s="114"/>
      <c r="B59" s="12">
        <v>376</v>
      </c>
      <c r="C59" s="19" t="s">
        <v>46</v>
      </c>
      <c r="D59" s="15" t="s">
        <v>47</v>
      </c>
      <c r="E59" s="15"/>
      <c r="F59" s="18">
        <v>0.05</v>
      </c>
      <c r="G59" s="18">
        <v>0.01</v>
      </c>
      <c r="H59" s="18">
        <v>10.16</v>
      </c>
      <c r="I59" s="18">
        <f>H59*4+G59*9+F59*4</f>
        <v>40.930000000000007</v>
      </c>
    </row>
    <row r="60" spans="1:9" s="33" customFormat="1">
      <c r="A60" s="114"/>
      <c r="B60" s="12"/>
      <c r="C60" s="17" t="s">
        <v>18</v>
      </c>
      <c r="D60" s="15">
        <v>30</v>
      </c>
      <c r="E60" s="15"/>
      <c r="F60" s="16">
        <v>2.1</v>
      </c>
      <c r="G60" s="16">
        <v>0.23</v>
      </c>
      <c r="H60" s="16">
        <v>13.96</v>
      </c>
      <c r="I60" s="18">
        <f>H60*4+G60*9+F60*4</f>
        <v>66.31</v>
      </c>
    </row>
    <row r="61" spans="1:9" s="33" customFormat="1">
      <c r="A61" s="114"/>
      <c r="B61" s="12">
        <v>338</v>
      </c>
      <c r="C61" s="21" t="s">
        <v>19</v>
      </c>
      <c r="D61" s="15">
        <v>100</v>
      </c>
      <c r="E61" s="15"/>
      <c r="F61" s="16">
        <v>0.4</v>
      </c>
      <c r="G61" s="16">
        <v>0.4</v>
      </c>
      <c r="H61" s="16">
        <v>9.8000000000000007</v>
      </c>
      <c r="I61" s="18">
        <f>H61*4+G61*9+F61*4</f>
        <v>44.400000000000006</v>
      </c>
    </row>
    <row r="62" spans="1:9" s="34" customFormat="1">
      <c r="A62" s="114"/>
      <c r="B62" s="22"/>
      <c r="C62" s="23" t="s">
        <v>20</v>
      </c>
      <c r="D62" s="81">
        <f>10+40+160+200+30+100</f>
        <v>540</v>
      </c>
      <c r="E62" s="81"/>
      <c r="F62" s="24">
        <f>SUM(F57:F61)</f>
        <v>15.080000000000002</v>
      </c>
      <c r="G62" s="24">
        <f>SUM(G57:G61)</f>
        <v>17.190000000000001</v>
      </c>
      <c r="H62" s="24">
        <f>SUM(H57:H61)</f>
        <v>69.61</v>
      </c>
      <c r="I62" s="24">
        <f>SUM(I57:I61)</f>
        <v>494.19000000000005</v>
      </c>
    </row>
    <row r="63" spans="1:9" s="33" customFormat="1">
      <c r="A63" s="114"/>
      <c r="B63" s="22"/>
      <c r="C63" s="14" t="s">
        <v>21</v>
      </c>
      <c r="D63" s="15"/>
      <c r="E63" s="15"/>
      <c r="F63" s="16"/>
      <c r="G63" s="16"/>
      <c r="H63" s="16"/>
      <c r="I63" s="18"/>
    </row>
    <row r="64" spans="1:9" s="33" customFormat="1" ht="31.5">
      <c r="A64" s="114"/>
      <c r="B64" s="12"/>
      <c r="C64" s="29" t="s">
        <v>55</v>
      </c>
      <c r="D64" s="28">
        <v>60</v>
      </c>
      <c r="E64" s="30"/>
      <c r="F64" s="31">
        <v>3.8</v>
      </c>
      <c r="G64" s="31">
        <v>2.5</v>
      </c>
      <c r="H64" s="31">
        <v>3.33</v>
      </c>
      <c r="I64" s="31">
        <v>50.84</v>
      </c>
    </row>
    <row r="65" spans="1:9" s="33" customFormat="1">
      <c r="A65" s="114"/>
      <c r="B65" s="12">
        <v>101</v>
      </c>
      <c r="C65" s="19" t="s">
        <v>56</v>
      </c>
      <c r="D65" s="15" t="s">
        <v>24</v>
      </c>
      <c r="E65" s="15"/>
      <c r="F65" s="16">
        <v>1.72</v>
      </c>
      <c r="G65" s="16">
        <v>6.18</v>
      </c>
      <c r="H65" s="16">
        <v>9.84</v>
      </c>
      <c r="I65" s="18">
        <f>H65*4+G65*9+F65*4</f>
        <v>101.85999999999999</v>
      </c>
    </row>
    <row r="66" spans="1:9" s="33" customFormat="1">
      <c r="A66" s="114"/>
      <c r="B66" s="12" t="s">
        <v>57</v>
      </c>
      <c r="C66" s="19" t="s">
        <v>58</v>
      </c>
      <c r="D66" s="15" t="s">
        <v>27</v>
      </c>
      <c r="E66" s="15"/>
      <c r="F66" s="16">
        <v>16.54</v>
      </c>
      <c r="G66" s="16">
        <v>18.399999999999999</v>
      </c>
      <c r="H66" s="16">
        <v>35.03</v>
      </c>
      <c r="I66" s="18">
        <f>H66*4+G66*9+F66*4</f>
        <v>371.88</v>
      </c>
    </row>
    <row r="67" spans="1:9" s="33" customFormat="1">
      <c r="A67" s="114"/>
      <c r="B67" s="12">
        <v>342</v>
      </c>
      <c r="C67" s="19" t="s">
        <v>28</v>
      </c>
      <c r="D67" s="15">
        <v>200</v>
      </c>
      <c r="E67" s="15"/>
      <c r="F67" s="16">
        <v>0.14000000000000001</v>
      </c>
      <c r="G67" s="16">
        <v>0.14000000000000001</v>
      </c>
      <c r="H67" s="16">
        <v>13.51</v>
      </c>
      <c r="I67" s="18">
        <f>H67*4+G67*9+F67*4</f>
        <v>55.86</v>
      </c>
    </row>
    <row r="68" spans="1:9" s="33" customFormat="1">
      <c r="A68" s="114"/>
      <c r="B68" s="12"/>
      <c r="C68" s="19" t="s">
        <v>18</v>
      </c>
      <c r="D68" s="15">
        <v>20</v>
      </c>
      <c r="E68" s="15"/>
      <c r="F68" s="16">
        <v>1.58</v>
      </c>
      <c r="G68" s="16">
        <v>0.2</v>
      </c>
      <c r="H68" s="16">
        <v>9.66</v>
      </c>
      <c r="I68" s="18">
        <f>H68*4+G68*9+F68*4</f>
        <v>46.76</v>
      </c>
    </row>
    <row r="69" spans="1:9">
      <c r="A69" s="114"/>
      <c r="B69" s="12"/>
      <c r="C69" s="50" t="s">
        <v>29</v>
      </c>
      <c r="D69" s="15">
        <v>40</v>
      </c>
      <c r="E69" s="15"/>
      <c r="F69" s="16">
        <v>2.64</v>
      </c>
      <c r="G69" s="16">
        <v>0.48</v>
      </c>
      <c r="H69" s="16">
        <v>15.86</v>
      </c>
      <c r="I69" s="18">
        <f>H69*4+G69*9+F69*4</f>
        <v>78.319999999999993</v>
      </c>
    </row>
    <row r="70" spans="1:9" s="26" customFormat="1">
      <c r="A70" s="114"/>
      <c r="B70" s="22"/>
      <c r="C70" s="23" t="s">
        <v>20</v>
      </c>
      <c r="D70" s="81">
        <f>60+200+90+150+5+200+60</f>
        <v>765</v>
      </c>
      <c r="E70" s="81"/>
      <c r="F70" s="24">
        <f>SUM(F64:F69)</f>
        <v>26.42</v>
      </c>
      <c r="G70" s="24">
        <f>SUM(G64:G69)</f>
        <v>27.9</v>
      </c>
      <c r="H70" s="24">
        <f>SUM(H64:H69)</f>
        <v>87.23</v>
      </c>
      <c r="I70" s="24">
        <f>SUM(I64:I69)</f>
        <v>705.52</v>
      </c>
    </row>
    <row r="71" spans="1:9" s="26" customFormat="1">
      <c r="A71" s="114"/>
      <c r="B71" s="22"/>
      <c r="C71" s="23" t="s">
        <v>31</v>
      </c>
      <c r="D71" s="81">
        <f>300+765+540</f>
        <v>1605</v>
      </c>
      <c r="E71" s="36">
        <v>185</v>
      </c>
      <c r="F71" s="24">
        <f>F70+F62</f>
        <v>41.5</v>
      </c>
      <c r="G71" s="24">
        <f>G70+G62</f>
        <v>45.09</v>
      </c>
      <c r="H71" s="24">
        <f>H70+H62</f>
        <v>156.84</v>
      </c>
      <c r="I71" s="24">
        <f>I70+I62</f>
        <v>1199.71</v>
      </c>
    </row>
    <row r="72" spans="1:9" ht="13.7" customHeight="1">
      <c r="A72" s="114" t="s">
        <v>59</v>
      </c>
      <c r="B72" s="22"/>
      <c r="C72" s="14" t="s">
        <v>12</v>
      </c>
      <c r="D72" s="15"/>
      <c r="E72" s="15"/>
      <c r="F72" s="16"/>
      <c r="G72" s="16"/>
      <c r="H72" s="16" t="s">
        <v>60</v>
      </c>
      <c r="I72" s="18"/>
    </row>
    <row r="73" spans="1:9">
      <c r="A73" s="114"/>
      <c r="B73" s="12">
        <v>16</v>
      </c>
      <c r="C73" s="19" t="s">
        <v>33</v>
      </c>
      <c r="D73" s="20">
        <v>15</v>
      </c>
      <c r="E73" s="20"/>
      <c r="F73" s="18">
        <v>3.39</v>
      </c>
      <c r="G73" s="18">
        <v>3.13</v>
      </c>
      <c r="H73" s="18">
        <v>0</v>
      </c>
      <c r="I73" s="18">
        <f>H73*4+G73*9+F73*4</f>
        <v>41.73</v>
      </c>
    </row>
    <row r="74" spans="1:9">
      <c r="A74" s="114"/>
      <c r="B74" s="12">
        <v>182</v>
      </c>
      <c r="C74" s="17" t="s">
        <v>61</v>
      </c>
      <c r="D74" s="15" t="s">
        <v>35</v>
      </c>
      <c r="E74" s="15"/>
      <c r="F74" s="18">
        <v>11.56</v>
      </c>
      <c r="G74" s="18">
        <v>13.25</v>
      </c>
      <c r="H74" s="18">
        <v>47</v>
      </c>
      <c r="I74" s="18">
        <f>H74*4+G74*9+F74*4</f>
        <v>353.49</v>
      </c>
    </row>
    <row r="75" spans="1:9">
      <c r="A75" s="114"/>
      <c r="B75" s="12">
        <v>377</v>
      </c>
      <c r="C75" s="19" t="s">
        <v>16</v>
      </c>
      <c r="D75" s="15" t="s">
        <v>17</v>
      </c>
      <c r="E75" s="15"/>
      <c r="F75" s="16">
        <v>0.05</v>
      </c>
      <c r="G75" s="16">
        <v>0.01</v>
      </c>
      <c r="H75" s="16">
        <v>10.16</v>
      </c>
      <c r="I75" s="18">
        <f>H75*4+G75*9+F75*4</f>
        <v>40.930000000000007</v>
      </c>
    </row>
    <row r="76" spans="1:9">
      <c r="A76" s="114"/>
      <c r="B76" s="12"/>
      <c r="C76" s="17" t="s">
        <v>18</v>
      </c>
      <c r="D76" s="15">
        <v>30</v>
      </c>
      <c r="E76" s="15"/>
      <c r="F76" s="16">
        <v>2.1</v>
      </c>
      <c r="G76" s="16">
        <v>0.23</v>
      </c>
      <c r="H76" s="16">
        <v>13.96</v>
      </c>
      <c r="I76" s="18">
        <f>H76*4+G76*9+F76*4</f>
        <v>66.31</v>
      </c>
    </row>
    <row r="77" spans="1:9">
      <c r="A77" s="114"/>
      <c r="B77" s="12">
        <v>338</v>
      </c>
      <c r="C77" s="21" t="s">
        <v>19</v>
      </c>
      <c r="D77" s="15">
        <v>100</v>
      </c>
      <c r="E77" s="15"/>
      <c r="F77" s="16">
        <v>0.4</v>
      </c>
      <c r="G77" s="16">
        <v>0.4</v>
      </c>
      <c r="H77" s="16">
        <v>9.8000000000000007</v>
      </c>
      <c r="I77" s="18">
        <f>H77*4+G77*9+F77*4</f>
        <v>44.400000000000006</v>
      </c>
    </row>
    <row r="78" spans="1:9" s="26" customFormat="1">
      <c r="A78" s="114"/>
      <c r="B78" s="22"/>
      <c r="C78" s="23" t="s">
        <v>20</v>
      </c>
      <c r="D78" s="81">
        <f>75+160+200+30+100</f>
        <v>565</v>
      </c>
      <c r="E78" s="81"/>
      <c r="F78" s="24">
        <f>SUM(F73:F77)</f>
        <v>17.5</v>
      </c>
      <c r="G78" s="24">
        <f>SUM(G73:G77)</f>
        <v>17.02</v>
      </c>
      <c r="H78" s="24">
        <f>SUM(H73:H77)</f>
        <v>80.92</v>
      </c>
      <c r="I78" s="24">
        <f>SUM(I73:I77)</f>
        <v>546.86</v>
      </c>
    </row>
    <row r="79" spans="1:9">
      <c r="A79" s="114"/>
      <c r="B79" s="12"/>
      <c r="C79" s="27" t="s">
        <v>21</v>
      </c>
      <c r="D79" s="15"/>
      <c r="E79" s="15"/>
      <c r="F79" s="16"/>
      <c r="G79" s="16"/>
      <c r="H79" s="16"/>
      <c r="I79" s="18"/>
    </row>
    <row r="80" spans="1:9">
      <c r="A80" s="114"/>
      <c r="B80" s="12">
        <v>75</v>
      </c>
      <c r="C80" s="17" t="s">
        <v>62</v>
      </c>
      <c r="D80" s="20">
        <v>60</v>
      </c>
      <c r="E80" s="20"/>
      <c r="F80" s="16">
        <v>1.66</v>
      </c>
      <c r="G80" s="16">
        <v>4.5</v>
      </c>
      <c r="H80" s="16">
        <v>7.01</v>
      </c>
      <c r="I80" s="18">
        <f>H80*4+G80*9+F80*4</f>
        <v>75.179999999999993</v>
      </c>
    </row>
    <row r="81" spans="1:9" s="33" customFormat="1">
      <c r="A81" s="114"/>
      <c r="B81" s="12">
        <v>82</v>
      </c>
      <c r="C81" s="32" t="s">
        <v>23</v>
      </c>
      <c r="D81" s="15" t="s">
        <v>24</v>
      </c>
      <c r="E81" s="15"/>
      <c r="F81" s="16">
        <v>1.54</v>
      </c>
      <c r="G81" s="16">
        <v>5.1100000000000003</v>
      </c>
      <c r="H81" s="16">
        <v>10.130000000000001</v>
      </c>
      <c r="I81" s="18">
        <f>H81*4+G81*9+F81*4</f>
        <v>92.67</v>
      </c>
    </row>
    <row r="82" spans="1:9" s="33" customFormat="1" ht="26.1" customHeight="1">
      <c r="A82" s="114"/>
      <c r="B82" s="12" t="s">
        <v>63</v>
      </c>
      <c r="C82" s="19" t="s">
        <v>64</v>
      </c>
      <c r="D82" s="15" t="s">
        <v>27</v>
      </c>
      <c r="E82" s="15"/>
      <c r="F82" s="16">
        <v>17.21</v>
      </c>
      <c r="G82" s="18">
        <v>16.18</v>
      </c>
      <c r="H82" s="18">
        <v>41.83</v>
      </c>
      <c r="I82" s="18">
        <f>H82*4+G82*9+F82*4</f>
        <v>381.78</v>
      </c>
    </row>
    <row r="83" spans="1:9" s="33" customFormat="1">
      <c r="A83" s="114"/>
      <c r="B83" s="42">
        <v>342</v>
      </c>
      <c r="C83" s="47" t="s">
        <v>40</v>
      </c>
      <c r="D83" s="44">
        <v>200</v>
      </c>
      <c r="E83" s="44"/>
      <c r="F83" s="46">
        <v>0.16</v>
      </c>
      <c r="G83" s="46">
        <v>0.04</v>
      </c>
      <c r="H83" s="46">
        <v>15.42</v>
      </c>
      <c r="I83" s="45">
        <v>63.6</v>
      </c>
    </row>
    <row r="84" spans="1:9" s="33" customFormat="1">
      <c r="A84" s="114"/>
      <c r="B84" s="12"/>
      <c r="C84" s="19" t="s">
        <v>18</v>
      </c>
      <c r="D84" s="15">
        <v>20</v>
      </c>
      <c r="E84" s="15"/>
      <c r="F84" s="16">
        <v>1.58</v>
      </c>
      <c r="G84" s="16">
        <v>0.2</v>
      </c>
      <c r="H84" s="16">
        <v>9.66</v>
      </c>
      <c r="I84" s="18">
        <f>H84*4+G84*9+F84*4</f>
        <v>46.76</v>
      </c>
    </row>
    <row r="85" spans="1:9" s="33" customFormat="1">
      <c r="A85" s="114"/>
      <c r="B85" s="12"/>
      <c r="C85" s="50" t="s">
        <v>29</v>
      </c>
      <c r="D85" s="15">
        <v>40</v>
      </c>
      <c r="E85" s="15"/>
      <c r="F85" s="16">
        <v>2.64</v>
      </c>
      <c r="G85" s="16">
        <v>0.48</v>
      </c>
      <c r="H85" s="16">
        <v>15.86</v>
      </c>
      <c r="I85" s="18">
        <f>H85*4+G85*9+F85*4</f>
        <v>78.319999999999993</v>
      </c>
    </row>
    <row r="86" spans="1:9" s="34" customFormat="1">
      <c r="A86" s="114"/>
      <c r="B86" s="12"/>
      <c r="C86" s="23" t="s">
        <v>30</v>
      </c>
      <c r="D86" s="81">
        <f>60+200+90+150+5+200+60</f>
        <v>765</v>
      </c>
      <c r="E86" s="81"/>
      <c r="F86" s="24">
        <f>SUM(F80:F85)</f>
        <v>24.79</v>
      </c>
      <c r="G86" s="24">
        <f>SUM(G80:G85)</f>
        <v>26.509999999999998</v>
      </c>
      <c r="H86" s="24">
        <f>SUM(H80:H85)</f>
        <v>99.91</v>
      </c>
      <c r="I86" s="24">
        <f>SUM(I80:I85)</f>
        <v>738.31</v>
      </c>
    </row>
    <row r="87" spans="1:9" s="34" customFormat="1">
      <c r="A87" s="114"/>
      <c r="B87" s="12"/>
      <c r="C87" s="23" t="s">
        <v>31</v>
      </c>
      <c r="D87" s="81">
        <f>300+765+565</f>
        <v>1630</v>
      </c>
      <c r="E87" s="36">
        <v>185</v>
      </c>
      <c r="F87" s="24">
        <f>F78+F86</f>
        <v>42.29</v>
      </c>
      <c r="G87" s="24">
        <f>G78+G86</f>
        <v>43.53</v>
      </c>
      <c r="H87" s="24">
        <f>H78+H86</f>
        <v>180.82999999999998</v>
      </c>
      <c r="I87" s="24">
        <f>I78+I86</f>
        <v>1285.17</v>
      </c>
    </row>
    <row r="88" spans="1:9" s="33" customFormat="1" ht="13.7" customHeight="1">
      <c r="A88" s="114" t="s">
        <v>65</v>
      </c>
      <c r="B88" s="12"/>
      <c r="C88" s="14" t="s">
        <v>12</v>
      </c>
      <c r="D88" s="15"/>
      <c r="E88" s="15"/>
      <c r="F88" s="16"/>
      <c r="G88" s="16"/>
      <c r="H88" s="16"/>
      <c r="I88" s="18"/>
    </row>
    <row r="89" spans="1:9" s="33" customFormat="1">
      <c r="A89" s="114"/>
      <c r="B89" s="12"/>
      <c r="C89" s="32" t="s">
        <v>66</v>
      </c>
      <c r="D89" s="82">
        <v>18</v>
      </c>
      <c r="E89" s="82"/>
      <c r="F89" s="16">
        <v>3.8</v>
      </c>
      <c r="G89" s="16">
        <v>4.7</v>
      </c>
      <c r="H89" s="16">
        <v>0.9</v>
      </c>
      <c r="I89" s="16">
        <v>52.9</v>
      </c>
    </row>
    <row r="90" spans="1:9" s="33" customFormat="1">
      <c r="A90" s="114"/>
      <c r="B90" s="83">
        <v>175.04</v>
      </c>
      <c r="C90" s="84" t="s">
        <v>67</v>
      </c>
      <c r="D90" s="85" t="s">
        <v>35</v>
      </c>
      <c r="E90"/>
      <c r="F90" s="86">
        <v>5.22</v>
      </c>
      <c r="G90" s="86">
        <v>5.27</v>
      </c>
      <c r="H90" s="86">
        <v>26.01</v>
      </c>
      <c r="I90" s="86">
        <v>174.04</v>
      </c>
    </row>
    <row r="91" spans="1:9" s="33" customFormat="1">
      <c r="A91" s="114"/>
      <c r="B91" s="37">
        <v>377</v>
      </c>
      <c r="C91" s="38" t="s">
        <v>36</v>
      </c>
      <c r="D91" s="39">
        <v>200</v>
      </c>
      <c r="E91" s="40"/>
      <c r="F91" s="40">
        <v>4.91</v>
      </c>
      <c r="G91" s="40">
        <v>3.17</v>
      </c>
      <c r="H91" s="40">
        <v>16.34</v>
      </c>
      <c r="I91" s="41">
        <f>H91*4+G91*9+F91*4</f>
        <v>113.53</v>
      </c>
    </row>
    <row r="92" spans="1:9" s="33" customFormat="1">
      <c r="A92" s="114"/>
      <c r="B92" s="12"/>
      <c r="C92" s="17" t="s">
        <v>18</v>
      </c>
      <c r="D92" s="15">
        <v>30</v>
      </c>
      <c r="E92" s="15"/>
      <c r="F92" s="16">
        <v>2.1</v>
      </c>
      <c r="G92" s="16">
        <v>0.23</v>
      </c>
      <c r="H92" s="16">
        <v>13.96</v>
      </c>
      <c r="I92" s="18">
        <f>H92*4+G92*9+F92*4</f>
        <v>66.31</v>
      </c>
    </row>
    <row r="93" spans="1:9" s="33" customFormat="1">
      <c r="A93" s="114"/>
      <c r="B93" s="12">
        <v>338</v>
      </c>
      <c r="C93" s="21" t="s">
        <v>19</v>
      </c>
      <c r="D93" s="15">
        <v>100</v>
      </c>
      <c r="E93" s="15"/>
      <c r="F93" s="16">
        <v>0.4</v>
      </c>
      <c r="G93" s="16">
        <v>0.4</v>
      </c>
      <c r="H93" s="16">
        <v>9.8000000000000007</v>
      </c>
      <c r="I93" s="18">
        <f>H93*4+G93*9+F93*4</f>
        <v>44.400000000000006</v>
      </c>
    </row>
    <row r="94" spans="1:9" s="34" customFormat="1">
      <c r="A94" s="114"/>
      <c r="B94" s="12"/>
      <c r="C94" s="23" t="s">
        <v>68</v>
      </c>
      <c r="D94" s="12">
        <f>10+160+200+30+100</f>
        <v>500</v>
      </c>
      <c r="E94" s="12"/>
      <c r="F94" s="25">
        <f>SUM(F89:F93)</f>
        <v>16.43</v>
      </c>
      <c r="G94" s="25">
        <v>15.77</v>
      </c>
      <c r="H94" s="25">
        <f>SUM(H89:H93)</f>
        <v>67.010000000000005</v>
      </c>
      <c r="I94" s="25">
        <f>SUM(I89:I93)</f>
        <v>451.18000000000006</v>
      </c>
    </row>
    <row r="95" spans="1:9" s="33" customFormat="1">
      <c r="A95" s="114"/>
      <c r="B95" s="12"/>
      <c r="C95" s="27" t="s">
        <v>21</v>
      </c>
      <c r="D95" s="15"/>
      <c r="E95" s="15"/>
      <c r="F95" s="16"/>
      <c r="G95" s="16"/>
      <c r="H95" s="16"/>
      <c r="I95" s="18"/>
    </row>
    <row r="96" spans="1:9" s="33" customFormat="1">
      <c r="A96" s="114"/>
      <c r="B96" s="44">
        <v>45</v>
      </c>
      <c r="C96" s="43" t="s">
        <v>69</v>
      </c>
      <c r="D96" s="44">
        <v>60</v>
      </c>
      <c r="E96" s="44"/>
      <c r="F96" s="46">
        <v>1.01</v>
      </c>
      <c r="G96" s="45">
        <v>4.0999999999999996</v>
      </c>
      <c r="H96" s="46">
        <v>2.98</v>
      </c>
      <c r="I96" s="46">
        <v>53.15</v>
      </c>
    </row>
    <row r="97" spans="1:9" s="33" customFormat="1">
      <c r="A97" s="114"/>
      <c r="B97" s="12">
        <v>102</v>
      </c>
      <c r="C97" s="19" t="s">
        <v>70</v>
      </c>
      <c r="D97" s="15">
        <v>200</v>
      </c>
      <c r="E97" s="15"/>
      <c r="F97" s="18">
        <v>4.2</v>
      </c>
      <c r="G97" s="18">
        <v>4.3</v>
      </c>
      <c r="H97" s="18">
        <v>14.9</v>
      </c>
      <c r="I97" s="18">
        <f>H97*4+G97*9+F97*4</f>
        <v>115.1</v>
      </c>
    </row>
    <row r="98" spans="1:9" s="33" customFormat="1">
      <c r="A98" s="114"/>
      <c r="B98" s="42">
        <v>342</v>
      </c>
      <c r="C98" s="32" t="s">
        <v>71</v>
      </c>
      <c r="D98" s="82">
        <v>90</v>
      </c>
      <c r="E98" s="82"/>
      <c r="F98" s="16">
        <v>17.28</v>
      </c>
      <c r="G98" s="87">
        <v>14.9</v>
      </c>
      <c r="H98" s="16">
        <v>0.24</v>
      </c>
      <c r="I98" s="87">
        <v>244.5</v>
      </c>
    </row>
    <row r="99" spans="1:9" s="33" customFormat="1">
      <c r="A99" s="114"/>
      <c r="B99" s="42">
        <v>128</v>
      </c>
      <c r="C99" s="43" t="s">
        <v>72</v>
      </c>
      <c r="D99" s="88">
        <v>150</v>
      </c>
      <c r="E99" s="88"/>
      <c r="F99" s="89">
        <v>4.5</v>
      </c>
      <c r="G99" s="89">
        <v>7.9</v>
      </c>
      <c r="H99" s="89">
        <v>36</v>
      </c>
      <c r="I99" s="89">
        <v>234</v>
      </c>
    </row>
    <row r="100" spans="1:9" s="33" customFormat="1">
      <c r="A100" s="114"/>
      <c r="B100" s="12">
        <v>349</v>
      </c>
      <c r="C100" s="17" t="s">
        <v>51</v>
      </c>
      <c r="D100" s="15">
        <v>200</v>
      </c>
      <c r="E100" s="15"/>
      <c r="F100" s="16">
        <v>0.4</v>
      </c>
      <c r="G100" s="16">
        <v>0.02</v>
      </c>
      <c r="H100" s="16">
        <v>20.6</v>
      </c>
      <c r="I100" s="18">
        <f>H100*4+G100*9+F100*4</f>
        <v>84.18</v>
      </c>
    </row>
    <row r="101" spans="1:9" s="33" customFormat="1">
      <c r="A101" s="114"/>
      <c r="B101" s="12"/>
      <c r="C101" s="19" t="s">
        <v>18</v>
      </c>
      <c r="D101" s="15">
        <v>20</v>
      </c>
      <c r="E101" s="15"/>
      <c r="F101" s="16">
        <v>1.58</v>
      </c>
      <c r="G101" s="16">
        <v>0.2</v>
      </c>
      <c r="H101" s="16">
        <v>9.66</v>
      </c>
      <c r="I101" s="18">
        <f>H101*4+G101*9+F101*4</f>
        <v>46.76</v>
      </c>
    </row>
    <row r="102" spans="1:9" s="33" customFormat="1">
      <c r="A102" s="114"/>
      <c r="B102" s="12"/>
      <c r="C102" s="50" t="s">
        <v>29</v>
      </c>
      <c r="D102" s="15">
        <v>40</v>
      </c>
      <c r="E102" s="15"/>
      <c r="F102" s="16">
        <v>2.64</v>
      </c>
      <c r="G102" s="16">
        <v>0.48</v>
      </c>
      <c r="H102" s="16">
        <v>15.86</v>
      </c>
      <c r="I102" s="18">
        <f>H102*4+G102*9+F102*4</f>
        <v>78.319999999999993</v>
      </c>
    </row>
    <row r="103" spans="1:9" s="34" customFormat="1">
      <c r="A103" s="114"/>
      <c r="B103" s="12"/>
      <c r="C103" s="23" t="s">
        <v>30</v>
      </c>
      <c r="D103" s="81">
        <f>60+200+90+150+200+60</f>
        <v>760</v>
      </c>
      <c r="E103" s="81"/>
      <c r="F103" s="24">
        <f>SUM(F96:F102)</f>
        <v>31.61</v>
      </c>
      <c r="G103" s="24">
        <f>SUM(G96:G102)</f>
        <v>31.899999999999995</v>
      </c>
      <c r="H103" s="24">
        <f>SUM(H96:H102)</f>
        <v>100.24</v>
      </c>
      <c r="I103" s="24">
        <f>SUM(I96:I102)</f>
        <v>856.01</v>
      </c>
    </row>
    <row r="104" spans="1:9" s="34" customFormat="1">
      <c r="A104" s="114"/>
      <c r="B104" s="12"/>
      <c r="C104" s="23" t="s">
        <v>31</v>
      </c>
      <c r="D104" s="81">
        <f>300+500+760</f>
        <v>1560</v>
      </c>
      <c r="E104" s="36">
        <v>185</v>
      </c>
      <c r="F104" s="24">
        <f>F94+F103</f>
        <v>48.04</v>
      </c>
      <c r="G104" s="24">
        <f>G94+G103</f>
        <v>47.669999999999995</v>
      </c>
      <c r="H104" s="24">
        <f>H94+H103</f>
        <v>167.25</v>
      </c>
      <c r="I104" s="24">
        <f>I94+I103</f>
        <v>1307.19</v>
      </c>
    </row>
    <row r="105" spans="1:9" ht="13.7" customHeight="1">
      <c r="A105" s="114" t="s">
        <v>73</v>
      </c>
      <c r="B105" s="12"/>
      <c r="C105" s="14" t="s">
        <v>12</v>
      </c>
      <c r="D105" s="15"/>
      <c r="E105" s="15"/>
      <c r="F105" s="16"/>
      <c r="G105" s="16"/>
      <c r="H105" s="16"/>
      <c r="I105" s="18"/>
    </row>
    <row r="106" spans="1:9">
      <c r="A106" s="114"/>
      <c r="B106" s="12">
        <v>14</v>
      </c>
      <c r="C106" s="17" t="s">
        <v>13</v>
      </c>
      <c r="D106" s="15">
        <v>10</v>
      </c>
      <c r="E106" s="15"/>
      <c r="F106" s="18">
        <v>0.05</v>
      </c>
      <c r="G106" s="18">
        <v>7.25</v>
      </c>
      <c r="H106" s="18">
        <v>0.08</v>
      </c>
      <c r="I106" s="18">
        <f>H106*4+G106*9+F106*4</f>
        <v>65.77</v>
      </c>
    </row>
    <row r="107" spans="1:9">
      <c r="A107" s="114"/>
      <c r="B107" s="90">
        <v>219</v>
      </c>
      <c r="C107" s="32" t="s">
        <v>74</v>
      </c>
      <c r="D107" s="91">
        <v>160</v>
      </c>
      <c r="E107" s="91"/>
      <c r="F107" s="92">
        <v>22.92</v>
      </c>
      <c r="G107" s="92">
        <v>13.17</v>
      </c>
      <c r="H107" s="92">
        <v>33.29</v>
      </c>
      <c r="I107" s="92">
        <v>345.69</v>
      </c>
    </row>
    <row r="108" spans="1:9">
      <c r="A108" s="114"/>
      <c r="B108" s="12">
        <v>377</v>
      </c>
      <c r="C108" s="19" t="s">
        <v>16</v>
      </c>
      <c r="D108" s="15" t="s">
        <v>17</v>
      </c>
      <c r="E108" s="15"/>
      <c r="F108" s="16">
        <v>0.05</v>
      </c>
      <c r="G108" s="16">
        <v>0.01</v>
      </c>
      <c r="H108" s="16">
        <v>10.16</v>
      </c>
      <c r="I108" s="18">
        <f>H108*4+G108*9+F108*4</f>
        <v>40.930000000000007</v>
      </c>
    </row>
    <row r="109" spans="1:9">
      <c r="A109" s="114"/>
      <c r="B109" s="12"/>
      <c r="C109" s="17" t="s">
        <v>18</v>
      </c>
      <c r="D109" s="15">
        <v>30</v>
      </c>
      <c r="E109" s="15"/>
      <c r="F109" s="16">
        <v>2.1</v>
      </c>
      <c r="G109" s="16">
        <v>0.23</v>
      </c>
      <c r="H109" s="16">
        <v>13.96</v>
      </c>
      <c r="I109" s="18">
        <f>H109*4+G109*9+F109*4</f>
        <v>66.31</v>
      </c>
    </row>
    <row r="110" spans="1:9">
      <c r="A110" s="114"/>
      <c r="B110" s="12">
        <v>338</v>
      </c>
      <c r="C110" s="21" t="s">
        <v>19</v>
      </c>
      <c r="D110" s="15">
        <v>100</v>
      </c>
      <c r="E110" s="15"/>
      <c r="F110" s="16">
        <v>0.4</v>
      </c>
      <c r="G110" s="16">
        <v>0.4</v>
      </c>
      <c r="H110" s="16">
        <v>9.8000000000000007</v>
      </c>
      <c r="I110" s="18">
        <f>H110*4+G110*9+F110*4</f>
        <v>44.400000000000006</v>
      </c>
    </row>
    <row r="111" spans="1:9" s="26" customFormat="1">
      <c r="A111" s="114"/>
      <c r="B111" s="12"/>
      <c r="C111" s="23" t="s">
        <v>20</v>
      </c>
      <c r="D111" s="81">
        <f>10+160+200+30+100</f>
        <v>500</v>
      </c>
      <c r="E111" s="81"/>
      <c r="F111" s="24">
        <f>SUM(F106:F110)</f>
        <v>25.520000000000003</v>
      </c>
      <c r="G111" s="24">
        <f>SUM(G106:G110)</f>
        <v>21.060000000000002</v>
      </c>
      <c r="H111" s="24">
        <f>SUM(H106:H110)</f>
        <v>67.290000000000006</v>
      </c>
      <c r="I111" s="24">
        <f>SUM(I106:I110)</f>
        <v>563.1</v>
      </c>
    </row>
    <row r="112" spans="1:9">
      <c r="A112" s="114"/>
      <c r="B112" s="12"/>
      <c r="C112" s="27" t="s">
        <v>21</v>
      </c>
      <c r="D112" s="15"/>
      <c r="E112" s="15"/>
      <c r="F112" s="16"/>
      <c r="G112" s="16"/>
      <c r="H112" s="16"/>
      <c r="I112" s="18"/>
    </row>
    <row r="113" spans="1:9">
      <c r="A113" s="114"/>
      <c r="B113" s="44"/>
      <c r="C113" s="29" t="s">
        <v>75</v>
      </c>
      <c r="D113" s="28">
        <v>60</v>
      </c>
      <c r="E113" s="30"/>
      <c r="F113" s="31">
        <v>2.2999999999999998</v>
      </c>
      <c r="G113" s="31">
        <v>2.5</v>
      </c>
      <c r="H113" s="31">
        <v>6.4</v>
      </c>
      <c r="I113" s="31">
        <v>57.58</v>
      </c>
    </row>
    <row r="114" spans="1:9">
      <c r="A114" s="114"/>
      <c r="B114" s="28">
        <v>103</v>
      </c>
      <c r="C114" s="29" t="s">
        <v>76</v>
      </c>
      <c r="D114" s="28">
        <v>200</v>
      </c>
      <c r="E114" s="30"/>
      <c r="F114" s="31">
        <v>2.12</v>
      </c>
      <c r="G114" s="93">
        <v>5.3</v>
      </c>
      <c r="H114" s="31">
        <v>14.64</v>
      </c>
      <c r="I114" s="31">
        <v>115.11</v>
      </c>
    </row>
    <row r="115" spans="1:9">
      <c r="A115" s="114"/>
      <c r="B115" s="94">
        <v>268</v>
      </c>
      <c r="C115" s="29" t="s">
        <v>77</v>
      </c>
      <c r="D115" s="94" t="s">
        <v>78</v>
      </c>
      <c r="E115" s="64"/>
      <c r="F115" s="95">
        <v>12.93</v>
      </c>
      <c r="G115" s="95">
        <v>16.22</v>
      </c>
      <c r="H115" s="95">
        <v>11.76</v>
      </c>
      <c r="I115" s="95">
        <v>244.79</v>
      </c>
    </row>
    <row r="116" spans="1:9">
      <c r="A116" s="114"/>
      <c r="B116" s="96">
        <v>171</v>
      </c>
      <c r="C116" s="97" t="s">
        <v>79</v>
      </c>
      <c r="D116" s="96">
        <v>150</v>
      </c>
      <c r="E116" s="64"/>
      <c r="F116" s="98">
        <v>6.6</v>
      </c>
      <c r="G116" s="98">
        <v>8.9</v>
      </c>
      <c r="H116" s="98">
        <v>32.4</v>
      </c>
      <c r="I116" s="98">
        <v>237</v>
      </c>
    </row>
    <row r="117" spans="1:9">
      <c r="A117" s="114"/>
      <c r="B117" s="12">
        <v>342</v>
      </c>
      <c r="C117" s="19" t="s">
        <v>28</v>
      </c>
      <c r="D117" s="15">
        <v>200</v>
      </c>
      <c r="E117" s="15"/>
      <c r="F117" s="16">
        <v>0.14000000000000001</v>
      </c>
      <c r="G117" s="16">
        <v>0.14000000000000001</v>
      </c>
      <c r="H117" s="16">
        <v>13.51</v>
      </c>
      <c r="I117" s="18">
        <f>H117*4+G117*9+F117*4</f>
        <v>55.86</v>
      </c>
    </row>
    <row r="118" spans="1:9">
      <c r="A118" s="114"/>
      <c r="B118" s="12"/>
      <c r="C118" s="19" t="s">
        <v>18</v>
      </c>
      <c r="D118" s="15">
        <v>20</v>
      </c>
      <c r="E118" s="15"/>
      <c r="F118" s="16">
        <v>1.58</v>
      </c>
      <c r="G118" s="16">
        <v>0.2</v>
      </c>
      <c r="H118" s="16">
        <v>9.66</v>
      </c>
      <c r="I118" s="18">
        <f>H118*4+G118*9+F118*4</f>
        <v>46.76</v>
      </c>
    </row>
    <row r="119" spans="1:9">
      <c r="A119" s="114"/>
      <c r="B119" s="12"/>
      <c r="C119" s="50" t="s">
        <v>29</v>
      </c>
      <c r="D119" s="15">
        <v>40</v>
      </c>
      <c r="E119" s="15"/>
      <c r="F119" s="16">
        <v>2.64</v>
      </c>
      <c r="G119" s="16">
        <v>0.48</v>
      </c>
      <c r="H119" s="16">
        <v>15.86</v>
      </c>
      <c r="I119" s="18">
        <f>H119*4+G119*9+F119*4</f>
        <v>78.319999999999993</v>
      </c>
    </row>
    <row r="120" spans="1:9" s="26" customFormat="1">
      <c r="A120" s="114"/>
      <c r="B120" s="22"/>
      <c r="C120" s="23" t="s">
        <v>42</v>
      </c>
      <c r="D120" s="81">
        <v>800</v>
      </c>
      <c r="E120" s="81"/>
      <c r="F120" s="24">
        <f>SUM(F113:F119)</f>
        <v>28.310000000000002</v>
      </c>
      <c r="G120" s="24">
        <f>SUM(G113:G119)</f>
        <v>33.74</v>
      </c>
      <c r="H120" s="24">
        <f>SUM(H113:H119)</f>
        <v>104.22999999999999</v>
      </c>
      <c r="I120" s="24">
        <f>SUM(I113:I119)</f>
        <v>835.42000000000007</v>
      </c>
    </row>
    <row r="121" spans="1:9" s="34" customFormat="1">
      <c r="A121" s="11"/>
      <c r="B121" s="22"/>
      <c r="C121" s="35" t="s">
        <v>80</v>
      </c>
      <c r="D121" s="99">
        <f>D111+D120</f>
        <v>1300</v>
      </c>
      <c r="E121" s="36">
        <v>185</v>
      </c>
      <c r="F121" s="100">
        <f>F120+F104+F87+F71+F55+F39+F22</f>
        <v>324.3</v>
      </c>
      <c r="G121" s="100">
        <f>G120+G104+G87+G71+G55+G39+G22</f>
        <v>333.81999999999994</v>
      </c>
      <c r="H121" s="100">
        <f>H120+H104+H87+H71+H55+H39+H22</f>
        <v>1155.01</v>
      </c>
      <c r="I121" s="100">
        <f>I120+I104+I87+I71+I55+I39+I22</f>
        <v>8911.4599999999991</v>
      </c>
    </row>
    <row r="122" spans="1:9" s="34" customFormat="1" ht="13.7" customHeight="1">
      <c r="A122" s="113" t="s">
        <v>81</v>
      </c>
      <c r="B122" s="113"/>
      <c r="C122" s="113"/>
      <c r="D122" s="24">
        <f>(D13+D29+D46+D62+D78+D94+D111)/7</f>
        <v>520</v>
      </c>
      <c r="E122" s="24"/>
      <c r="F122" s="24">
        <f>(F13+F29+F46+F62+F78+F94+F111)/7</f>
        <v>19.42428571428572</v>
      </c>
      <c r="G122" s="24">
        <f>(G13+G29+G46+G62+G78+G94+G111)/7</f>
        <v>19.892857142857142</v>
      </c>
      <c r="H122" s="24">
        <f>(H13+H29+H46+H62+H78+H94+H111)/7</f>
        <v>69.432857142857145</v>
      </c>
      <c r="I122" s="24">
        <f>(I13+I29+I46+I62+I78+I94+I111)/7</f>
        <v>531.39714285714285</v>
      </c>
    </row>
    <row r="123" spans="1:9" s="34" customFormat="1" ht="13.7" customHeight="1">
      <c r="A123" s="113" t="s">
        <v>82</v>
      </c>
      <c r="B123" s="113"/>
      <c r="C123" s="113"/>
      <c r="D123" s="24">
        <f>(D21+D38+D54+D70+D86+D103+D120)/7</f>
        <v>757.85714285714289</v>
      </c>
      <c r="E123" s="24"/>
      <c r="F123" s="24">
        <f>(F21+F38+F54+F70+F86+F103+F120)/7</f>
        <v>30.549999999999994</v>
      </c>
      <c r="G123" s="24">
        <f>(G21+G38+G54+G70+G86+G103+G120)/7</f>
        <v>30.804285714285715</v>
      </c>
      <c r="H123" s="24">
        <f>(H21+H38+H54+H70+H86+H103+H120)/7</f>
        <v>105.18142857142857</v>
      </c>
      <c r="I123" s="24">
        <f>(I21+I38+I54+I70+I86+I103+I120)/7</f>
        <v>822.11142857142852</v>
      </c>
    </row>
    <row r="124" spans="1:9" s="34" customFormat="1" ht="13.7" customHeight="1">
      <c r="A124" s="113" t="s">
        <v>83</v>
      </c>
      <c r="B124" s="113"/>
      <c r="C124" s="113"/>
      <c r="D124" s="24">
        <f>SUM(D122:D123)</f>
        <v>1277.8571428571429</v>
      </c>
      <c r="E124" s="24"/>
      <c r="F124" s="24">
        <f>SUM(F122:F123)</f>
        <v>49.974285714285713</v>
      </c>
      <c r="G124" s="24">
        <f>SUM(G122:G123)</f>
        <v>50.697142857142858</v>
      </c>
      <c r="H124" s="24">
        <f>SUM(H122:H123)</f>
        <v>174.6142857142857</v>
      </c>
      <c r="I124" s="24">
        <f>SUM(I122:I123)</f>
        <v>1353.5085714285715</v>
      </c>
    </row>
    <row r="125" spans="1:9" s="34" customFormat="1" ht="13.7" customHeight="1">
      <c r="A125" s="113" t="s">
        <v>84</v>
      </c>
      <c r="B125" s="113"/>
      <c r="C125" s="113"/>
      <c r="D125" s="24"/>
      <c r="E125" s="24"/>
      <c r="F125" s="90">
        <v>77</v>
      </c>
      <c r="G125" s="90">
        <v>79</v>
      </c>
      <c r="H125" s="90">
        <v>335</v>
      </c>
      <c r="I125" s="90">
        <v>2350</v>
      </c>
    </row>
    <row r="126" spans="1:9" s="34" customFormat="1" ht="13.7" customHeight="1">
      <c r="A126" s="113" t="s">
        <v>85</v>
      </c>
      <c r="B126" s="113"/>
      <c r="C126" s="113"/>
      <c r="D126" s="24"/>
      <c r="E126" s="24"/>
      <c r="F126" s="101">
        <f>F122/F125</f>
        <v>0.2522634508348795</v>
      </c>
      <c r="G126" s="101">
        <f>G122/G125</f>
        <v>0.25180831826401445</v>
      </c>
      <c r="H126" s="101">
        <f>H122/H125</f>
        <v>0.20726226012793178</v>
      </c>
      <c r="I126" s="101">
        <f>I122/I125</f>
        <v>0.22612644376899696</v>
      </c>
    </row>
    <row r="127" spans="1:9" s="34" customFormat="1" ht="13.7" customHeight="1">
      <c r="A127" s="113" t="s">
        <v>86</v>
      </c>
      <c r="B127" s="113"/>
      <c r="C127" s="113"/>
      <c r="D127" s="24"/>
      <c r="E127" s="24"/>
      <c r="F127" s="101">
        <f>F123/F125</f>
        <v>0.39675324675324669</v>
      </c>
      <c r="G127" s="101">
        <f>G123/G125</f>
        <v>0.38992766726943945</v>
      </c>
      <c r="H127" s="101">
        <f>H123/H125</f>
        <v>0.31397441364605544</v>
      </c>
      <c r="I127" s="101">
        <f>I123/I125</f>
        <v>0.34983465045592704</v>
      </c>
    </row>
    <row r="128" spans="1:9" s="34" customFormat="1" ht="13.7" customHeight="1">
      <c r="A128" s="113" t="s">
        <v>87</v>
      </c>
      <c r="B128" s="113"/>
      <c r="C128" s="113"/>
      <c r="D128" s="24"/>
      <c r="E128" s="24"/>
      <c r="F128" s="101">
        <f>F124/F125</f>
        <v>0.64901669758812619</v>
      </c>
      <c r="G128" s="101">
        <f>G124/G125</f>
        <v>0.6417359855334539</v>
      </c>
      <c r="H128" s="101">
        <f>H124/H125</f>
        <v>0.52123667377398719</v>
      </c>
      <c r="I128" s="101">
        <f>I124/I125</f>
        <v>0.57596109422492403</v>
      </c>
    </row>
    <row r="129" spans="1:64" s="102" customFormat="1" ht="13.7" customHeight="1">
      <c r="A129" s="112" t="s">
        <v>88</v>
      </c>
      <c r="B129" s="112"/>
      <c r="C129" s="112"/>
      <c r="D129" s="112"/>
      <c r="E129" s="112"/>
      <c r="F129" s="112"/>
      <c r="G129" s="112"/>
      <c r="H129" s="112"/>
      <c r="I129" s="112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</row>
    <row r="130" spans="1:64" s="102" customFormat="1" ht="21.6" customHeight="1">
      <c r="A130" s="112" t="s">
        <v>89</v>
      </c>
      <c r="B130" s="112"/>
      <c r="C130" s="112"/>
      <c r="D130" s="112"/>
      <c r="E130" s="112"/>
      <c r="F130" s="112"/>
      <c r="G130" s="112"/>
      <c r="H130" s="112"/>
      <c r="I130" s="112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</row>
    <row r="131" spans="1:64" s="102" customFormat="1" ht="44.1" customHeight="1">
      <c r="A131" s="112" t="s">
        <v>90</v>
      </c>
      <c r="B131" s="112"/>
      <c r="C131" s="112"/>
      <c r="D131" s="112"/>
      <c r="E131" s="112"/>
      <c r="F131" s="112"/>
      <c r="G131" s="112"/>
      <c r="H131" s="112"/>
      <c r="I131" s="112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</row>
    <row r="132" spans="1:64" s="102" customFormat="1">
      <c r="A132" s="103"/>
      <c r="B132" s="104"/>
      <c r="C132" s="111"/>
      <c r="D132" s="111"/>
      <c r="E132" s="111"/>
      <c r="F132" s="111"/>
      <c r="G132" s="111"/>
      <c r="H132" s="111"/>
      <c r="I132" s="111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</row>
    <row r="133" spans="1:64" s="102" customFormat="1">
      <c r="A133" s="103"/>
      <c r="B133" s="104"/>
      <c r="C133" s="7"/>
      <c r="D133" s="105"/>
      <c r="E133" s="105"/>
      <c r="F133" s="105"/>
      <c r="G133" s="105"/>
      <c r="H133" s="105"/>
      <c r="I133" s="106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</row>
    <row r="134" spans="1:64" s="102" customFormat="1">
      <c r="A134" s="103"/>
      <c r="B134" s="104"/>
      <c r="C134" s="111"/>
      <c r="D134" s="111"/>
      <c r="E134" s="111"/>
      <c r="F134" s="111"/>
      <c r="G134" s="111"/>
      <c r="H134" s="111"/>
      <c r="I134" s="111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</row>
    <row r="135" spans="1:64" s="102" customFormat="1">
      <c r="A135" s="103"/>
      <c r="B135" s="104"/>
      <c r="C135" s="107"/>
      <c r="D135" s="105"/>
      <c r="E135" s="105"/>
      <c r="F135" s="105"/>
      <c r="G135" s="105"/>
      <c r="H135" s="105"/>
      <c r="I135" s="106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</row>
    <row r="136" spans="1:64" s="102" customFormat="1">
      <c r="A136" s="103"/>
      <c r="B136" s="104"/>
      <c r="C136" s="111"/>
      <c r="D136" s="111"/>
      <c r="E136" s="111"/>
      <c r="F136" s="111"/>
      <c r="G136" s="111"/>
      <c r="H136" s="111"/>
      <c r="I136" s="111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</row>
    <row r="137" spans="1:64" s="102" customFormat="1">
      <c r="A137" s="103"/>
      <c r="B137" s="104"/>
      <c r="C137" s="111" t="s">
        <v>91</v>
      </c>
      <c r="D137" s="111"/>
      <c r="E137" s="111"/>
      <c r="F137" s="111"/>
      <c r="G137" s="111"/>
      <c r="H137" s="111"/>
      <c r="I137" s="111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</row>
    <row r="138" spans="1:64" s="102" customFormat="1">
      <c r="A138" s="103"/>
      <c r="B138" s="104"/>
      <c r="C138" s="111"/>
      <c r="D138" s="111"/>
      <c r="E138" s="111"/>
      <c r="F138" s="111"/>
      <c r="G138" s="111"/>
      <c r="H138" s="111"/>
      <c r="I138" s="111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</row>
    <row r="139" spans="1:64" s="110" customFormat="1">
      <c r="A139" s="103"/>
      <c r="B139" s="108"/>
      <c r="C139" s="108"/>
      <c r="D139" s="109"/>
      <c r="E139" s="109"/>
      <c r="F139" s="109"/>
      <c r="G139" s="109"/>
      <c r="H139" s="109"/>
      <c r="I139" s="109"/>
    </row>
    <row r="140" spans="1:64" s="110" customFormat="1">
      <c r="A140" s="103"/>
      <c r="B140" s="108"/>
      <c r="C140" s="108"/>
      <c r="D140" s="109"/>
      <c r="E140" s="109"/>
      <c r="F140" s="109"/>
      <c r="G140" s="109"/>
      <c r="H140" s="109"/>
      <c r="I140" s="109"/>
    </row>
    <row r="141" spans="1:64" s="110" customFormat="1">
      <c r="A141" s="103"/>
      <c r="B141" s="108"/>
      <c r="C141" s="108"/>
      <c r="D141" s="109"/>
      <c r="E141" s="109"/>
      <c r="F141" s="109"/>
      <c r="G141" s="109"/>
      <c r="H141" s="109"/>
      <c r="I141" s="109"/>
    </row>
    <row r="142" spans="1:64" s="110" customFormat="1">
      <c r="A142" s="103"/>
      <c r="B142" s="108"/>
      <c r="C142" s="108"/>
      <c r="D142" s="109"/>
      <c r="E142" s="109"/>
      <c r="F142" s="109"/>
      <c r="G142" s="109"/>
      <c r="H142" s="109"/>
      <c r="I142" s="109"/>
    </row>
    <row r="143" spans="1:64" s="110" customFormat="1">
      <c r="A143" s="103"/>
      <c r="B143" s="108"/>
      <c r="C143" s="108"/>
      <c r="D143" s="109"/>
      <c r="E143" s="109"/>
      <c r="F143" s="109"/>
      <c r="G143" s="109"/>
      <c r="H143" s="109"/>
      <c r="I143" s="109"/>
    </row>
    <row r="144" spans="1:64" s="110" customFormat="1">
      <c r="A144" s="103"/>
      <c r="B144" s="108"/>
      <c r="C144" s="108"/>
      <c r="D144" s="109"/>
      <c r="E144" s="109"/>
      <c r="F144" s="109"/>
      <c r="G144" s="109"/>
      <c r="H144" s="109"/>
      <c r="I144" s="109"/>
    </row>
    <row r="145" spans="1:9" s="110" customFormat="1">
      <c r="A145" s="103"/>
      <c r="B145" s="108"/>
      <c r="C145" s="108"/>
      <c r="D145" s="109"/>
      <c r="E145" s="109"/>
      <c r="F145" s="109"/>
      <c r="G145" s="109"/>
      <c r="H145" s="109"/>
      <c r="I145" s="109"/>
    </row>
    <row r="146" spans="1:9" s="110" customFormat="1">
      <c r="A146" s="103"/>
      <c r="B146" s="108"/>
      <c r="C146" s="108"/>
      <c r="D146" s="109"/>
      <c r="E146" s="109"/>
      <c r="F146" s="109"/>
      <c r="G146" s="109"/>
      <c r="H146" s="109"/>
      <c r="I146" s="109"/>
    </row>
    <row r="147" spans="1:9" s="110" customFormat="1">
      <c r="A147" s="103"/>
      <c r="B147" s="108"/>
      <c r="C147" s="108"/>
      <c r="D147" s="109"/>
      <c r="E147" s="109"/>
      <c r="F147" s="109"/>
      <c r="G147" s="109"/>
      <c r="H147" s="109"/>
      <c r="I147" s="109"/>
    </row>
    <row r="148" spans="1:9" s="110" customFormat="1">
      <c r="A148" s="103"/>
      <c r="B148" s="108"/>
      <c r="C148" s="108"/>
      <c r="D148" s="109"/>
      <c r="E148" s="109"/>
      <c r="F148" s="109"/>
      <c r="G148" s="109"/>
      <c r="H148" s="109"/>
      <c r="I148" s="109"/>
    </row>
    <row r="149" spans="1:9" s="110" customFormat="1">
      <c r="A149" s="103"/>
      <c r="B149" s="108"/>
      <c r="C149" s="108"/>
      <c r="D149" s="109"/>
      <c r="E149" s="109"/>
      <c r="F149" s="109"/>
      <c r="G149" s="109"/>
      <c r="H149" s="109"/>
      <c r="I149" s="109"/>
    </row>
    <row r="150" spans="1:9">
      <c r="A150" s="103"/>
    </row>
    <row r="151" spans="1:9">
      <c r="A151" s="103"/>
    </row>
    <row r="152" spans="1:9">
      <c r="A152" s="103"/>
    </row>
    <row r="153" spans="1:9">
      <c r="A153" s="103"/>
    </row>
    <row r="154" spans="1:9">
      <c r="A154" s="103"/>
    </row>
    <row r="155" spans="1:9">
      <c r="A155" s="103"/>
    </row>
    <row r="156" spans="1:9">
      <c r="A156" s="103"/>
    </row>
    <row r="157" spans="1:9">
      <c r="A157" s="103"/>
    </row>
    <row r="158" spans="1:9">
      <c r="A158" s="103"/>
    </row>
    <row r="159" spans="1:9">
      <c r="A159" s="103"/>
    </row>
    <row r="160" spans="1:9">
      <c r="A160" s="103"/>
    </row>
    <row r="161" spans="1:1">
      <c r="A161" s="103"/>
    </row>
    <row r="162" spans="1:1">
      <c r="A162" s="103"/>
    </row>
    <row r="163" spans="1:1">
      <c r="A163" s="103"/>
    </row>
    <row r="164" spans="1:1">
      <c r="A164" s="103"/>
    </row>
    <row r="165" spans="1:1">
      <c r="A165" s="103"/>
    </row>
    <row r="166" spans="1:1">
      <c r="A166" s="103"/>
    </row>
    <row r="167" spans="1:1">
      <c r="A167" s="103"/>
    </row>
    <row r="168" spans="1:1">
      <c r="A168" s="103"/>
    </row>
    <row r="169" spans="1:1">
      <c r="A169" s="103"/>
    </row>
    <row r="170" spans="1:1">
      <c r="A170" s="103"/>
    </row>
    <row r="171" spans="1:1">
      <c r="A171" s="103"/>
    </row>
    <row r="172" spans="1:1">
      <c r="A172" s="103"/>
    </row>
    <row r="173" spans="1:1">
      <c r="A173" s="103"/>
    </row>
    <row r="174" spans="1:1">
      <c r="A174" s="103"/>
    </row>
    <row r="175" spans="1:1">
      <c r="A175" s="103"/>
    </row>
    <row r="176" spans="1:1">
      <c r="A176" s="103"/>
    </row>
    <row r="177" spans="1:1">
      <c r="A177" s="103"/>
    </row>
    <row r="178" spans="1:1">
      <c r="A178" s="103"/>
    </row>
    <row r="179" spans="1:1">
      <c r="A179" s="103"/>
    </row>
    <row r="180" spans="1:1">
      <c r="A180" s="103"/>
    </row>
    <row r="181" spans="1:1">
      <c r="A181" s="103"/>
    </row>
    <row r="182" spans="1:1">
      <c r="A182" s="103"/>
    </row>
    <row r="183" spans="1:1">
      <c r="A183" s="103"/>
    </row>
    <row r="184" spans="1:1">
      <c r="A184" s="103"/>
    </row>
    <row r="185" spans="1:1">
      <c r="A185" s="103"/>
    </row>
    <row r="186" spans="1:1">
      <c r="A186" s="103"/>
    </row>
    <row r="187" spans="1:1">
      <c r="A187" s="103"/>
    </row>
    <row r="188" spans="1:1">
      <c r="A188" s="103"/>
    </row>
    <row r="189" spans="1:1">
      <c r="A189" s="103"/>
    </row>
    <row r="190" spans="1:1">
      <c r="A190" s="103"/>
    </row>
    <row r="191" spans="1:1">
      <c r="A191" s="103"/>
    </row>
    <row r="192" spans="1:1">
      <c r="A192" s="103"/>
    </row>
    <row r="193" spans="1:2">
      <c r="A193" s="103"/>
    </row>
    <row r="194" spans="1:2">
      <c r="A194" s="103"/>
    </row>
    <row r="195" spans="1:2">
      <c r="A195" s="103"/>
    </row>
    <row r="196" spans="1:2">
      <c r="A196" s="103"/>
    </row>
    <row r="197" spans="1:2">
      <c r="A197" s="103"/>
    </row>
    <row r="198" spans="1:2">
      <c r="A198" s="103"/>
      <c r="B198" s="108"/>
    </row>
    <row r="199" spans="1:2">
      <c r="A199" s="103"/>
      <c r="B199" s="108"/>
    </row>
    <row r="200" spans="1:2">
      <c r="A200" s="103"/>
      <c r="B200" s="108"/>
    </row>
    <row r="201" spans="1:2">
      <c r="A201" s="103"/>
      <c r="B201" s="108"/>
    </row>
    <row r="202" spans="1:2">
      <c r="A202" s="103"/>
      <c r="B202" s="108"/>
    </row>
    <row r="203" spans="1:2">
      <c r="A203" s="103"/>
      <c r="B203" s="108"/>
    </row>
    <row r="204" spans="1:2">
      <c r="A204" s="103"/>
      <c r="B204" s="108"/>
    </row>
    <row r="205" spans="1:2">
      <c r="A205" s="103"/>
      <c r="B205" s="108"/>
    </row>
    <row r="206" spans="1:2">
      <c r="A206" s="103"/>
      <c r="B206" s="108"/>
    </row>
    <row r="207" spans="1:2">
      <c r="A207" s="103"/>
      <c r="B207" s="108"/>
    </row>
    <row r="208" spans="1:2">
      <c r="A208" s="103"/>
      <c r="B208" s="108"/>
    </row>
    <row r="209" spans="1:2">
      <c r="A209" s="103"/>
      <c r="B209" s="108"/>
    </row>
    <row r="210" spans="1:2">
      <c r="A210" s="103"/>
      <c r="B210" s="108"/>
    </row>
    <row r="211" spans="1:2">
      <c r="A211" s="103"/>
      <c r="B211" s="108"/>
    </row>
    <row r="212" spans="1:2">
      <c r="A212" s="103"/>
      <c r="B212" s="108"/>
    </row>
    <row r="213" spans="1:2">
      <c r="A213" s="103"/>
      <c r="B213" s="108"/>
    </row>
    <row r="214" spans="1:2">
      <c r="B214" s="108"/>
    </row>
    <row r="215" spans="1:2">
      <c r="B215" s="108"/>
    </row>
    <row r="216" spans="1:2">
      <c r="B216" s="108"/>
    </row>
    <row r="217" spans="1:2">
      <c r="B217" s="108"/>
    </row>
    <row r="218" spans="1:2">
      <c r="B218" s="108"/>
    </row>
    <row r="219" spans="1:2">
      <c r="B219" s="108"/>
    </row>
    <row r="220" spans="1:2">
      <c r="B220" s="108"/>
    </row>
    <row r="221" spans="1:2">
      <c r="B221" s="108"/>
    </row>
    <row r="222" spans="1:2">
      <c r="B222" s="108"/>
    </row>
    <row r="223" spans="1:2">
      <c r="B223" s="108"/>
    </row>
    <row r="224" spans="1:2">
      <c r="B224" s="108"/>
    </row>
    <row r="225" spans="2:2">
      <c r="B225" s="108"/>
    </row>
    <row r="226" spans="2:2">
      <c r="B226" s="108"/>
    </row>
    <row r="227" spans="2:2">
      <c r="B227" s="108"/>
    </row>
    <row r="228" spans="2:2">
      <c r="B228" s="108"/>
    </row>
    <row r="229" spans="2:2">
      <c r="B229" s="108"/>
    </row>
    <row r="230" spans="2:2">
      <c r="B230" s="108"/>
    </row>
    <row r="231" spans="2:2">
      <c r="B231" s="108"/>
    </row>
    <row r="232" spans="2:2">
      <c r="B232" s="108"/>
    </row>
    <row r="233" spans="2:2">
      <c r="B233" s="108"/>
    </row>
    <row r="234" spans="2:2">
      <c r="B234" s="108"/>
    </row>
    <row r="235" spans="2:2">
      <c r="B235" s="108"/>
    </row>
    <row r="236" spans="2:2">
      <c r="B236" s="108"/>
    </row>
    <row r="237" spans="2:2">
      <c r="B237" s="108"/>
    </row>
    <row r="238" spans="2:2">
      <c r="B238" s="108"/>
    </row>
    <row r="239" spans="2:2">
      <c r="B239" s="108"/>
    </row>
    <row r="240" spans="2:2">
      <c r="B240" s="108"/>
    </row>
    <row r="241" spans="2:2">
      <c r="B241" s="108"/>
    </row>
    <row r="242" spans="2:2">
      <c r="B242" s="108"/>
    </row>
    <row r="243" spans="2:2">
      <c r="B243" s="108"/>
    </row>
    <row r="244" spans="2:2">
      <c r="B244" s="108"/>
    </row>
    <row r="245" spans="2:2">
      <c r="B245" s="108"/>
    </row>
    <row r="246" spans="2:2">
      <c r="B246" s="108"/>
    </row>
    <row r="247" spans="2:2">
      <c r="B247" s="108"/>
    </row>
    <row r="248" spans="2:2">
      <c r="B248" s="108"/>
    </row>
    <row r="249" spans="2:2">
      <c r="B249" s="108"/>
    </row>
    <row r="250" spans="2:2">
      <c r="B250" s="108"/>
    </row>
    <row r="251" spans="2:2">
      <c r="B251" s="108"/>
    </row>
    <row r="252" spans="2:2">
      <c r="B252" s="108"/>
    </row>
    <row r="253" spans="2:2">
      <c r="B253" s="108"/>
    </row>
    <row r="254" spans="2:2">
      <c r="B254" s="108"/>
    </row>
    <row r="255" spans="2:2">
      <c r="B255" s="108"/>
    </row>
    <row r="256" spans="2:2">
      <c r="B256" s="108"/>
    </row>
    <row r="257" spans="2:2">
      <c r="B257" s="108"/>
    </row>
    <row r="258" spans="2:2">
      <c r="B258" s="108"/>
    </row>
    <row r="259" spans="2:2">
      <c r="B259" s="108"/>
    </row>
    <row r="260" spans="2:2">
      <c r="B260" s="108"/>
    </row>
    <row r="261" spans="2:2">
      <c r="B261" s="108"/>
    </row>
    <row r="262" spans="2:2">
      <c r="B262" s="108"/>
    </row>
    <row r="263" spans="2:2">
      <c r="B263" s="108"/>
    </row>
    <row r="264" spans="2:2">
      <c r="B264" s="108"/>
    </row>
    <row r="265" spans="2:2">
      <c r="B265" s="108"/>
    </row>
    <row r="266" spans="2:2">
      <c r="B266" s="108"/>
    </row>
    <row r="267" spans="2:2">
      <c r="B267" s="108"/>
    </row>
    <row r="268" spans="2:2">
      <c r="B268" s="108"/>
    </row>
    <row r="269" spans="2:2">
      <c r="B269" s="108"/>
    </row>
    <row r="270" spans="2:2">
      <c r="B270" s="108"/>
    </row>
    <row r="271" spans="2:2">
      <c r="B271" s="108"/>
    </row>
    <row r="272" spans="2:2">
      <c r="B272" s="108"/>
    </row>
    <row r="273" spans="2:2">
      <c r="B273" s="108"/>
    </row>
    <row r="274" spans="2:2">
      <c r="B274" s="108"/>
    </row>
    <row r="275" spans="2:2">
      <c r="B275" s="108"/>
    </row>
    <row r="276" spans="2:2">
      <c r="B276" s="108"/>
    </row>
    <row r="277" spans="2:2">
      <c r="B277" s="108"/>
    </row>
    <row r="278" spans="2:2">
      <c r="B278" s="108"/>
    </row>
    <row r="279" spans="2:2">
      <c r="B279" s="108"/>
    </row>
    <row r="280" spans="2:2">
      <c r="B280" s="108"/>
    </row>
    <row r="281" spans="2:2">
      <c r="B281" s="108"/>
    </row>
    <row r="282" spans="2:2">
      <c r="B282" s="108"/>
    </row>
    <row r="283" spans="2:2">
      <c r="B283" s="108"/>
    </row>
    <row r="284" spans="2:2">
      <c r="B284" s="108"/>
    </row>
    <row r="285" spans="2:2">
      <c r="B285" s="108"/>
    </row>
    <row r="286" spans="2:2">
      <c r="B286" s="108"/>
    </row>
    <row r="287" spans="2:2">
      <c r="B287" s="108"/>
    </row>
    <row r="288" spans="2:2">
      <c r="B288" s="108"/>
    </row>
    <row r="289" spans="2:2">
      <c r="B289" s="108"/>
    </row>
    <row r="290" spans="2:2">
      <c r="B290" s="108"/>
    </row>
    <row r="291" spans="2:2">
      <c r="B291" s="108"/>
    </row>
    <row r="292" spans="2:2">
      <c r="B292" s="108"/>
    </row>
    <row r="293" spans="2:2">
      <c r="B293" s="108"/>
    </row>
    <row r="294" spans="2:2">
      <c r="B294" s="108"/>
    </row>
    <row r="295" spans="2:2">
      <c r="B295" s="108"/>
    </row>
    <row r="296" spans="2:2">
      <c r="B296" s="108"/>
    </row>
    <row r="297" spans="2:2">
      <c r="B297" s="108"/>
    </row>
    <row r="298" spans="2:2">
      <c r="B298" s="108"/>
    </row>
    <row r="299" spans="2:2">
      <c r="B299" s="108"/>
    </row>
    <row r="300" spans="2:2">
      <c r="B300" s="108"/>
    </row>
    <row r="301" spans="2:2">
      <c r="B301" s="108"/>
    </row>
    <row r="302" spans="2:2">
      <c r="B302" s="108"/>
    </row>
    <row r="303" spans="2:2">
      <c r="B303" s="108"/>
    </row>
    <row r="304" spans="2:2">
      <c r="B304" s="108"/>
    </row>
    <row r="305" spans="2:2">
      <c r="B305" s="108"/>
    </row>
    <row r="306" spans="2:2">
      <c r="B306" s="108"/>
    </row>
    <row r="307" spans="2:2">
      <c r="B307" s="108"/>
    </row>
    <row r="308" spans="2:2">
      <c r="B308" s="108"/>
    </row>
    <row r="309" spans="2:2">
      <c r="B309" s="108"/>
    </row>
    <row r="310" spans="2:2">
      <c r="B310" s="108"/>
    </row>
    <row r="311" spans="2:2">
      <c r="B311" s="108"/>
    </row>
    <row r="312" spans="2:2">
      <c r="B312" s="108"/>
    </row>
    <row r="313" spans="2:2">
      <c r="B313" s="108"/>
    </row>
    <row r="314" spans="2:2">
      <c r="B314" s="108"/>
    </row>
    <row r="315" spans="2:2">
      <c r="B315" s="108"/>
    </row>
    <row r="316" spans="2:2">
      <c r="B316" s="108"/>
    </row>
    <row r="317" spans="2:2">
      <c r="B317" s="108"/>
    </row>
    <row r="318" spans="2:2">
      <c r="B318" s="108"/>
    </row>
    <row r="319" spans="2:2">
      <c r="B319" s="108"/>
    </row>
    <row r="320" spans="2:2">
      <c r="B320" s="108"/>
    </row>
    <row r="321" spans="2:2">
      <c r="B321" s="108"/>
    </row>
    <row r="322" spans="2:2">
      <c r="B322" s="108"/>
    </row>
    <row r="323" spans="2:2">
      <c r="B323" s="108"/>
    </row>
    <row r="324" spans="2:2">
      <c r="B324" s="108"/>
    </row>
    <row r="325" spans="2:2">
      <c r="B325" s="108"/>
    </row>
    <row r="326" spans="2:2">
      <c r="B326" s="108"/>
    </row>
    <row r="327" spans="2:2">
      <c r="B327" s="108"/>
    </row>
    <row r="328" spans="2:2">
      <c r="B328" s="108"/>
    </row>
    <row r="329" spans="2:2">
      <c r="B329" s="108"/>
    </row>
    <row r="330" spans="2:2">
      <c r="B330" s="108"/>
    </row>
    <row r="331" spans="2:2">
      <c r="B331" s="108"/>
    </row>
    <row r="332" spans="2:2">
      <c r="B332" s="108"/>
    </row>
    <row r="333" spans="2:2">
      <c r="B333" s="108"/>
    </row>
    <row r="334" spans="2:2">
      <c r="B334" s="108"/>
    </row>
    <row r="335" spans="2:2">
      <c r="B335" s="108"/>
    </row>
    <row r="336" spans="2:2">
      <c r="B336" s="108"/>
    </row>
    <row r="337" spans="2:2">
      <c r="B337" s="108"/>
    </row>
    <row r="338" spans="2:2">
      <c r="B338" s="108"/>
    </row>
    <row r="339" spans="2:2">
      <c r="B339" s="108"/>
    </row>
    <row r="340" spans="2:2">
      <c r="B340" s="108"/>
    </row>
    <row r="341" spans="2:2">
      <c r="B341" s="108"/>
    </row>
    <row r="342" spans="2:2">
      <c r="B342" s="108"/>
    </row>
    <row r="343" spans="2:2">
      <c r="B343" s="108"/>
    </row>
    <row r="344" spans="2:2">
      <c r="B344" s="108"/>
    </row>
    <row r="345" spans="2:2">
      <c r="B345" s="108"/>
    </row>
    <row r="346" spans="2:2">
      <c r="B346" s="108"/>
    </row>
    <row r="347" spans="2:2">
      <c r="B347" s="108"/>
    </row>
    <row r="348" spans="2:2">
      <c r="B348" s="108"/>
    </row>
    <row r="349" spans="2:2">
      <c r="B349" s="108"/>
    </row>
    <row r="350" spans="2:2">
      <c r="B350" s="108"/>
    </row>
    <row r="351" spans="2:2">
      <c r="B351" s="108"/>
    </row>
    <row r="352" spans="2:2">
      <c r="B352" s="108"/>
    </row>
    <row r="353" spans="2:2">
      <c r="B353" s="108"/>
    </row>
    <row r="354" spans="2:2">
      <c r="B354" s="108"/>
    </row>
    <row r="355" spans="2:2">
      <c r="B355" s="108"/>
    </row>
    <row r="356" spans="2:2">
      <c r="B356" s="108"/>
    </row>
    <row r="357" spans="2:2">
      <c r="B357" s="108"/>
    </row>
    <row r="358" spans="2:2">
      <c r="B358" s="108"/>
    </row>
    <row r="359" spans="2:2">
      <c r="B359" s="108"/>
    </row>
    <row r="360" spans="2:2">
      <c r="B360" s="108"/>
    </row>
    <row r="361" spans="2:2">
      <c r="B361" s="108"/>
    </row>
    <row r="362" spans="2:2">
      <c r="B362" s="108"/>
    </row>
    <row r="363" spans="2:2">
      <c r="B363" s="108"/>
    </row>
    <row r="364" spans="2:2">
      <c r="B364" s="108"/>
    </row>
    <row r="365" spans="2:2">
      <c r="B365" s="108"/>
    </row>
    <row r="366" spans="2:2">
      <c r="B366" s="108"/>
    </row>
    <row r="367" spans="2:2">
      <c r="B367" s="108"/>
    </row>
    <row r="368" spans="2:2">
      <c r="B368" s="108"/>
    </row>
    <row r="369" spans="2:2">
      <c r="B369" s="108"/>
    </row>
    <row r="370" spans="2:2">
      <c r="B370" s="108"/>
    </row>
    <row r="371" spans="2:2">
      <c r="B371" s="108"/>
    </row>
    <row r="372" spans="2:2">
      <c r="B372" s="108"/>
    </row>
    <row r="373" spans="2:2">
      <c r="B373" s="108"/>
    </row>
    <row r="374" spans="2:2">
      <c r="B374" s="108"/>
    </row>
    <row r="375" spans="2:2">
      <c r="B375" s="108"/>
    </row>
    <row r="376" spans="2:2">
      <c r="B376" s="108"/>
    </row>
    <row r="377" spans="2:2">
      <c r="B377" s="108"/>
    </row>
    <row r="378" spans="2:2">
      <c r="B378" s="108"/>
    </row>
    <row r="379" spans="2:2">
      <c r="B379" s="108"/>
    </row>
    <row r="380" spans="2:2">
      <c r="B380" s="108"/>
    </row>
    <row r="381" spans="2:2">
      <c r="B381" s="108"/>
    </row>
    <row r="382" spans="2:2">
      <c r="B382" s="108"/>
    </row>
    <row r="383" spans="2:2">
      <c r="B383" s="108"/>
    </row>
    <row r="384" spans="2:2">
      <c r="B384" s="108"/>
    </row>
    <row r="385" spans="2:2">
      <c r="B385" s="108"/>
    </row>
    <row r="386" spans="2:2">
      <c r="B386" s="108"/>
    </row>
    <row r="387" spans="2:2">
      <c r="B387" s="108"/>
    </row>
    <row r="388" spans="2:2">
      <c r="B388" s="108"/>
    </row>
    <row r="389" spans="2:2">
      <c r="B389" s="108"/>
    </row>
    <row r="390" spans="2:2">
      <c r="B390" s="108"/>
    </row>
    <row r="391" spans="2:2">
      <c r="B391" s="108"/>
    </row>
    <row r="392" spans="2:2">
      <c r="B392" s="108"/>
    </row>
    <row r="393" spans="2:2">
      <c r="B393" s="108"/>
    </row>
    <row r="394" spans="2:2">
      <c r="B394" s="108"/>
    </row>
    <row r="395" spans="2:2">
      <c r="B395" s="108"/>
    </row>
    <row r="396" spans="2:2">
      <c r="B396" s="108"/>
    </row>
    <row r="397" spans="2:2">
      <c r="B397" s="108"/>
    </row>
    <row r="398" spans="2:2">
      <c r="B398" s="108"/>
    </row>
    <row r="399" spans="2:2">
      <c r="B399" s="108"/>
    </row>
    <row r="400" spans="2:2">
      <c r="B400" s="108"/>
    </row>
    <row r="401" spans="2:2">
      <c r="B401" s="108"/>
    </row>
    <row r="402" spans="2:2">
      <c r="B402" s="108"/>
    </row>
    <row r="403" spans="2:2">
      <c r="B403" s="108"/>
    </row>
    <row r="404" spans="2:2">
      <c r="B404" s="108"/>
    </row>
    <row r="1048446" ht="12.75" customHeight="1"/>
    <row r="1048447" ht="12.75" customHeight="1"/>
    <row r="1048448" ht="12.75" customHeight="1"/>
    <row r="1048449" ht="12.75" customHeight="1"/>
    <row r="1048450" ht="12.75" customHeight="1"/>
    <row r="1048451" ht="12.75" customHeight="1"/>
    <row r="1048452" ht="12.75" customHeight="1"/>
    <row r="1048453" ht="12.75" customHeight="1"/>
    <row r="1048454" ht="12.75" customHeight="1"/>
    <row r="1048455" ht="12.75" customHeight="1"/>
    <row r="1048456" ht="12.75" customHeight="1"/>
    <row r="1048457" ht="12.75" customHeight="1"/>
    <row r="1048458" ht="12.75" customHeight="1"/>
    <row r="1048459" ht="12.75" customHeight="1"/>
    <row r="1048460" ht="12.75" customHeight="1"/>
    <row r="1048461" ht="12.75" customHeight="1"/>
    <row r="1048462" ht="12.75" customHeight="1"/>
    <row r="1048463" ht="12.75" customHeight="1"/>
    <row r="1048464" ht="12.75" customHeight="1"/>
    <row r="1048465" ht="12.75" customHeight="1"/>
    <row r="1048466" ht="12.75" customHeight="1"/>
    <row r="1048467" ht="12.75" customHeight="1"/>
    <row r="1048468" ht="12.75" customHeight="1"/>
    <row r="1048469" ht="12.75" customHeight="1"/>
    <row r="1048470" ht="12.75" customHeight="1"/>
    <row r="1048471" ht="12.75" customHeight="1"/>
    <row r="1048472" ht="12.75" customHeight="1"/>
    <row r="1048473" ht="12.75" customHeight="1"/>
    <row r="1048474" ht="12.75" customHeight="1"/>
    <row r="1048475" ht="12.75" customHeight="1"/>
    <row r="1048476" ht="12.75" customHeight="1"/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</sheetData>
  <mergeCells count="36">
    <mergeCell ref="A1:D1"/>
    <mergeCell ref="E1:I1"/>
    <mergeCell ref="E2:I2"/>
    <mergeCell ref="E3:I3"/>
    <mergeCell ref="A4:I4"/>
    <mergeCell ref="F5:F6"/>
    <mergeCell ref="G5:G6"/>
    <mergeCell ref="H5:H6"/>
    <mergeCell ref="I5:I6"/>
    <mergeCell ref="A7:A22"/>
    <mergeCell ref="A5:A6"/>
    <mergeCell ref="B5:B6"/>
    <mergeCell ref="C5:C6"/>
    <mergeCell ref="D5:D6"/>
    <mergeCell ref="E5:E6"/>
    <mergeCell ref="A23:A39"/>
    <mergeCell ref="A40:A55"/>
    <mergeCell ref="A56:A71"/>
    <mergeCell ref="A72:A87"/>
    <mergeCell ref="A88:A104"/>
    <mergeCell ref="A105:A120"/>
    <mergeCell ref="A122:C122"/>
    <mergeCell ref="A123:C123"/>
    <mergeCell ref="A124:C124"/>
    <mergeCell ref="A125:C125"/>
    <mergeCell ref="A126:C126"/>
    <mergeCell ref="A127:C127"/>
    <mergeCell ref="A128:C128"/>
    <mergeCell ref="A129:I129"/>
    <mergeCell ref="A130:I130"/>
    <mergeCell ref="C138:I138"/>
    <mergeCell ref="A131:I131"/>
    <mergeCell ref="C132:I132"/>
    <mergeCell ref="C134:I134"/>
    <mergeCell ref="C136:I136"/>
    <mergeCell ref="C137:I137"/>
  </mergeCells>
  <printOptions horizontalCentered="1" verticalCentered="1"/>
  <pageMargins left="0.45624999999999999" right="0.27013888888888898" top="0.33333333333333298" bottom="0.38055555555555598" header="0.51180555555555496" footer="0.51180555555555496"/>
  <pageSetup paperSize="9" scale="60" firstPageNumber="0" pageOrder="overThenDown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1486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Руслан</dc:creator>
  <cp:lastModifiedBy>1</cp:lastModifiedBy>
  <cp:revision>112</cp:revision>
  <cp:lastPrinted>2026-03-10T16:40:01Z</cp:lastPrinted>
  <dcterms:created xsi:type="dcterms:W3CDTF">2022-06-15T15:47:30Z</dcterms:created>
  <dcterms:modified xsi:type="dcterms:W3CDTF">2026-03-19T07:19:11Z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